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61" windowWidth="11340" windowHeight="6540" tabRatio="775" activeTab="0"/>
  </bookViews>
  <sheets>
    <sheet name="Π-1 Μακροοικονομικά" sheetId="1" r:id="rId1"/>
    <sheet name="Π-2 Εξωτερικό Εμποριο" sheetId="2" r:id="rId2"/>
    <sheet name="Π-3 SITC Σύνθεση εξαγωγών" sheetId="3" r:id="rId3"/>
    <sheet name="Π-4 SITC Σύνθεση εισαγωγών" sheetId="4" r:id="rId4"/>
    <sheet name="Π-5 Συνθεση Εξ. εμπ._γεωγραφικά" sheetId="5" r:id="rId5"/>
    <sheet name="Π-6 FDI" sheetId="6" r:id="rId6"/>
    <sheet name="Π-7_Π-8 Σύνθεση FDI" sheetId="7" r:id="rId7"/>
    <sheet name="Π-9 Εμπόριο με Ελλάδα" sheetId="8" r:id="rId8"/>
    <sheet name="Π-10 Ελληνικές Εξαγωγές" sheetId="9" r:id="rId9"/>
    <sheet name="Π-11 Ελληνικές εισαγωγές" sheetId="10" r:id="rId10"/>
    <sheet name="Π_12 Κυριότερες Ελλ. εξαγωγές" sheetId="11" r:id="rId11"/>
    <sheet name="Π-13 Κυριότερες Ελλ. εισαγωγές" sheetId="12" r:id="rId12"/>
    <sheet name="Π-14 Εμπόριο χωρών Ε.Ε. με SK" sheetId="13" r:id="rId13"/>
    <sheet name="Π-15 Σλοβακικές Εισαγωγές" sheetId="14" r:id="rId14"/>
    <sheet name="Π-16 Σλοβακικές εξαγωγές" sheetId="15" r:id="rId15"/>
  </sheets>
  <definedNames/>
  <calcPr fullCalcOnLoad="1"/>
</workbook>
</file>

<file path=xl/sharedStrings.xml><?xml version="1.0" encoding="utf-8"?>
<sst xmlns="http://schemas.openxmlformats.org/spreadsheetml/2006/main" count="510" uniqueCount="311">
  <si>
    <t>Βασικές κατηγoρίες προϊόντων ονοματολογίας SITC</t>
  </si>
  <si>
    <t xml:space="preserve">0 Τρόφιμα, ζωντανά ζώα </t>
  </si>
  <si>
    <t>1 Ποτά και Καπνός</t>
  </si>
  <si>
    <t>2 Πρώτες ύλες μη εδώδιμες, εκτός από καύσιμα</t>
  </si>
  <si>
    <t>3 Πετρέλαιο &amp; Προϊόντα Πετρελαίου</t>
  </si>
  <si>
    <t>4 Έλαια &amp; Λίπη Φυτικής ή Ζωικής Προέλευσης</t>
  </si>
  <si>
    <t>5 Χημικά Προϊόντα και συναφή</t>
  </si>
  <si>
    <t>6 Βιομηχανικά προϊόντα</t>
  </si>
  <si>
    <t xml:space="preserve">7 Μηχανές, μηχανήματα και υλικό μεταφορών </t>
  </si>
  <si>
    <t>8 Διάφορα βιομηχανικά είδη</t>
  </si>
  <si>
    <t>9 Λοιπά</t>
  </si>
  <si>
    <t>ΣΥΝΟΛΟ</t>
  </si>
  <si>
    <t xml:space="preserve">Εμπορικό Ισοζύγιο                      </t>
  </si>
  <si>
    <t>Ο.Ο.Σ.Α.</t>
  </si>
  <si>
    <t>Λοιπές</t>
  </si>
  <si>
    <t>Εισαγωγές</t>
  </si>
  <si>
    <t>Εξαγωγές</t>
  </si>
  <si>
    <t>Ισοζύγιο</t>
  </si>
  <si>
    <t>Λοιπά</t>
  </si>
  <si>
    <t>Σύνολο</t>
  </si>
  <si>
    <t>Πίνακας  Π-1</t>
  </si>
  <si>
    <t>Πίνακας  Π-2</t>
  </si>
  <si>
    <t>1 Ποτά και καπνός</t>
  </si>
  <si>
    <t>3 Πετρέλαιο &amp; προϊόντα πετρελαίου</t>
  </si>
  <si>
    <t>4 Έλαια &amp; λίπη φυτικής ή ζωικής προέλευσης</t>
  </si>
  <si>
    <t>5 Χημικά προϊόντα και συναφή</t>
  </si>
  <si>
    <t>Πίνακας  Π-3</t>
  </si>
  <si>
    <t>Πίνακας  Π-10</t>
  </si>
  <si>
    <t>Αυστρία</t>
  </si>
  <si>
    <t>Βέλγιο</t>
  </si>
  <si>
    <t xml:space="preserve">Δανία </t>
  </si>
  <si>
    <t>Γαλλία</t>
  </si>
  <si>
    <t>Γερμανία</t>
  </si>
  <si>
    <t>Ελλάδα</t>
  </si>
  <si>
    <t>Ιρλανδία</t>
  </si>
  <si>
    <t>Λουξεμβούργο</t>
  </si>
  <si>
    <t>Ιταλία</t>
  </si>
  <si>
    <t>Ολλανδία</t>
  </si>
  <si>
    <t>Ισπανία</t>
  </si>
  <si>
    <t>Σουηδία</t>
  </si>
  <si>
    <t xml:space="preserve">Εξαγωγές </t>
  </si>
  <si>
    <t>Πίνακας  Π-4</t>
  </si>
  <si>
    <t xml:space="preserve">Χώρα </t>
  </si>
  <si>
    <t>Πίνακας  Π-5</t>
  </si>
  <si>
    <t>Πίνακας  Π-6</t>
  </si>
  <si>
    <t xml:space="preserve">Πηγή: Στατιστική Υπηρεσία Σλοβακίας  </t>
  </si>
  <si>
    <t>αξία σε εκ. ΣΚ</t>
  </si>
  <si>
    <t>% συνόλου</t>
  </si>
  <si>
    <t xml:space="preserve">αξία σε εκ. ΣΚ </t>
  </si>
  <si>
    <t xml:space="preserve"> σε δις ΣΚ</t>
  </si>
  <si>
    <t>%</t>
  </si>
  <si>
    <t>Γεωργικός τομέας</t>
  </si>
  <si>
    <t>Υπηρεσίες</t>
  </si>
  <si>
    <t>Ονομαστικός Μέσος Μηνιαίος Μισθός σε $-ΗΠΑ</t>
  </si>
  <si>
    <t>Πραγματικός Μέσος Μηνιαίος Μισθός  (ετήσια μεταβολή %)</t>
  </si>
  <si>
    <t xml:space="preserve">Χώρες προέλευσης κεφαλαίων </t>
  </si>
  <si>
    <t xml:space="preserve">Γερμανία </t>
  </si>
  <si>
    <t>Ουγγαρία</t>
  </si>
  <si>
    <t>ΗΠΑ</t>
  </si>
  <si>
    <t>Τσεχία</t>
  </si>
  <si>
    <t xml:space="preserve">Τομείς επενδύσεων </t>
  </si>
  <si>
    <t>Βιομηχανική παραγωγή</t>
  </si>
  <si>
    <t>Μεσιτικές &amp; εμπορικές υπηρεσίες</t>
  </si>
  <si>
    <t xml:space="preserve">Εισαγωγές </t>
  </si>
  <si>
    <t xml:space="preserve">Χώρες CEFTA    </t>
  </si>
  <si>
    <t xml:space="preserve">Πολωνία </t>
  </si>
  <si>
    <t>Σλοβενία</t>
  </si>
  <si>
    <t>Βουλγαρία</t>
  </si>
  <si>
    <t xml:space="preserve">Ρουμανία </t>
  </si>
  <si>
    <t>Δανία</t>
  </si>
  <si>
    <t>Πορτογαλία</t>
  </si>
  <si>
    <t>Υπόλοιπες χώρες Ο.Ο.Σ.Α.</t>
  </si>
  <si>
    <t>EFTA</t>
  </si>
  <si>
    <t>Ελβετία</t>
  </si>
  <si>
    <t>Ισλανδία</t>
  </si>
  <si>
    <t>Νορβηγία</t>
  </si>
  <si>
    <t>Αυστραλία</t>
  </si>
  <si>
    <t>Καναδάς</t>
  </si>
  <si>
    <t>Ιαπωνία</t>
  </si>
  <si>
    <t>Τουρκία</t>
  </si>
  <si>
    <t>Μεγ. Βρετανία</t>
  </si>
  <si>
    <t>Μεξικό</t>
  </si>
  <si>
    <t>Νέα Ζηλανδία</t>
  </si>
  <si>
    <t>Χώρες μέλη Ε.Ε</t>
  </si>
  <si>
    <t xml:space="preserve">Αυστρία </t>
  </si>
  <si>
    <t>Φινλανδία</t>
  </si>
  <si>
    <t>Επιλεγμένα Ευρωπαϊκά Κράτη</t>
  </si>
  <si>
    <t>Ρωσία</t>
  </si>
  <si>
    <t>Κροατία</t>
  </si>
  <si>
    <t>Πολωνία</t>
  </si>
  <si>
    <t xml:space="preserve">Τσεχία </t>
  </si>
  <si>
    <t>Σλοβακία</t>
  </si>
  <si>
    <t>1990-1992</t>
  </si>
  <si>
    <t>1993-1996</t>
  </si>
  <si>
    <t>1997-1999</t>
  </si>
  <si>
    <t xml:space="preserve">Σύνολο </t>
  </si>
  <si>
    <t>Αλβανία</t>
  </si>
  <si>
    <t>Βοζνία Ερζεγοβίνη</t>
  </si>
  <si>
    <t>Ρουμανία</t>
  </si>
  <si>
    <t>Γιουγκοσλαβία</t>
  </si>
  <si>
    <t>Πηγή: SARIO (Investment &amp; Trade Development Agency)</t>
  </si>
  <si>
    <t xml:space="preserve">% συνόλου </t>
  </si>
  <si>
    <r>
      <t xml:space="preserve">% </t>
    </r>
    <r>
      <rPr>
        <b/>
        <sz val="8"/>
        <color indexed="17"/>
        <rFont val="Arial"/>
        <family val="2"/>
      </rPr>
      <t>συνόλου</t>
    </r>
  </si>
  <si>
    <t>Γεωργία, δασοκομία κλπ</t>
  </si>
  <si>
    <t>Μεταφορές, αποθήκευση, επικοινωνίες</t>
  </si>
  <si>
    <t>Ορυχεία &amp; εξόρυξη πρώτων υλών</t>
  </si>
  <si>
    <t xml:space="preserve">Χρηματοοικονομικός τομέας </t>
  </si>
  <si>
    <t>Όγκος Εμπορίου</t>
  </si>
  <si>
    <t>Όγκος εμπορίου</t>
  </si>
  <si>
    <t>Ουκρανία</t>
  </si>
  <si>
    <t>Α/Α</t>
  </si>
  <si>
    <t>Εξωτερικό εμπόριο Σλοβακίας                                                                                                                   ( Δις. $-Η.Π.Α.)</t>
  </si>
  <si>
    <t>Συνέχεια του Πίνακα  Π-5</t>
  </si>
  <si>
    <t>Πίνακας  Π-9</t>
  </si>
  <si>
    <t>Πίνακας  Π-11</t>
  </si>
  <si>
    <t>Ελληνικές εισαγωγές από τη Σλοβακία                                                                                                         κατά βασικές κατηγορίες προϊόντων</t>
  </si>
  <si>
    <t>Πίνακας Π-7</t>
  </si>
  <si>
    <t>Πίνακας  Π-14</t>
  </si>
  <si>
    <t>Πίνακας Π-8</t>
  </si>
  <si>
    <t>% κάλυψη εισαγωγών από εξαγωγές</t>
  </si>
  <si>
    <t xml:space="preserve">Λοιποί τομείς </t>
  </si>
  <si>
    <t>(Σε εκ.$-ΗΠΑ)</t>
  </si>
  <si>
    <t>(Σε εκ. $-ΗΠΑ)</t>
  </si>
  <si>
    <t xml:space="preserve">      &gt; Παγίου κεφαλαίου</t>
  </si>
  <si>
    <t xml:space="preserve">      &gt; Μεταβολή αποθεμάτων</t>
  </si>
  <si>
    <t xml:space="preserve">      &gt; Νοικοκυριά</t>
  </si>
  <si>
    <t>Συναλλάγματική Ισοτιμία Σλοβ. Κορώνας / $-ΗΠΑ  (μέση ετήσια τιμή)</t>
  </si>
  <si>
    <t>Ποσοστιαία σύνθεση Σλοβακικών εξαγωγών,                                                                                                          κατά βασικές κατηγορίες προϊόντων</t>
  </si>
  <si>
    <t>Ποσοστιαία σύνθεση Σλοβακικών εισαγωγών,                                                                                                                                        κατά βασικές κατηγορίες προϊόντων</t>
  </si>
  <si>
    <t>Λιχτενστάιν</t>
  </si>
  <si>
    <t>Έλλειμμα Κρατικού Προυπολογισμού, σε δις SKK</t>
  </si>
  <si>
    <t>Πίνακας  Π-15</t>
  </si>
  <si>
    <t>Σλοβακικές εισαγωγές                                                                                                                                                                                                            κατά βασικές κατηγορίες προϊόντων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</si>
  <si>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</si>
  <si>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</si>
  <si>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</si>
  <si>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</si>
  <si>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</si>
  <si>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</si>
  <si>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</si>
  <si>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</si>
  <si>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</si>
  <si>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</si>
  <si>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</si>
  <si>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XIII.</t>
  </si>
  <si>
    <t>XIV.</t>
  </si>
  <si>
    <t>XV.</t>
  </si>
  <si>
    <t>XVI.</t>
  </si>
  <si>
    <t>XVIII.</t>
  </si>
  <si>
    <t>XIX.</t>
  </si>
  <si>
    <t>XX.</t>
  </si>
  <si>
    <t>XXI.</t>
  </si>
  <si>
    <t>Ζωντανά ζώα, προϊόντα ζώων</t>
  </si>
  <si>
    <t>Επεξεργασμένα τρόφιμα, ποτά, τσιγάρα</t>
  </si>
  <si>
    <t>Έλαια &amp; λίπη φυτικής ή ζωικής προέλευσης</t>
  </si>
  <si>
    <t>Ορυκτά προϊόντα</t>
  </si>
  <si>
    <t>Προϊόντα χημικής βιομηχανίας</t>
  </si>
  <si>
    <t>VIII.</t>
  </si>
  <si>
    <t>XVII.</t>
  </si>
  <si>
    <t>Ακατέργαστα δέρματα/γούνες και είδη αυτών, προϊόντα ταξιδίου.</t>
  </si>
  <si>
    <t>Αντικείμενα από πέτρα, γύψο, τσιμέντο, κεραμικά, γυάλινα κλπ</t>
  </si>
  <si>
    <t>Βασικά μέταλλα και είδη αυτών</t>
  </si>
  <si>
    <t>Οπτικό φωτογραφικό υλικό, ιατρικά εργαλεία, ρολόγια και μουσικά όργανα</t>
  </si>
  <si>
    <t>Διάφορα βιομηχανικά είδη</t>
  </si>
  <si>
    <t>Πίνακας  Π-16</t>
  </si>
  <si>
    <t>(Σε εκ. SKK)</t>
  </si>
  <si>
    <t>Φρούτα, λαχανικά και προϊόντα</t>
  </si>
  <si>
    <t>Πλαστικά/ελαστικά και προϊόντα</t>
  </si>
  <si>
    <t>Ξύλο και ξύλινα είδη, ξυλοκάρβουνο, φελλός</t>
  </si>
  <si>
    <t>Χαρτομάζα, κυτταρίνη, χαρτί, χαρτόνι και είδη αυτών</t>
  </si>
  <si>
    <t xml:space="preserve">Έτοιμα ενδύματα, καλύμματα κεφαλιού, ομπρέλες,      </t>
  </si>
  <si>
    <t>Πέρλες, πολύτιμοι λίθοι, πολύτιμα μέταλλα κοσμήματα και απομιμήσεις, νομίσματα</t>
  </si>
  <si>
    <t>Οχήματα, μέσα μεταφοράς και εξαρτήματα αυτών</t>
  </si>
  <si>
    <t>Όπλα και οπλικά συστήματα και εξαρτήματα αυτών</t>
  </si>
  <si>
    <t>FOB(SKK)</t>
  </si>
  <si>
    <t>netto(kg)</t>
  </si>
  <si>
    <t>year 2001 - Greece</t>
  </si>
  <si>
    <t>EXPORT</t>
  </si>
  <si>
    <t>Καπνός ακατέργαστος</t>
  </si>
  <si>
    <t>% του  συνόλου</t>
  </si>
  <si>
    <t>Κυριότερες Ελληνικές εισαγωγές από την Σλοβακία</t>
  </si>
  <si>
    <t>Πίνακας Π-13</t>
  </si>
  <si>
    <t>Πίνακας Π-12</t>
  </si>
  <si>
    <t>Κυριότερες Ελληνικές εξαγωγές στην Σλοβακία</t>
  </si>
  <si>
    <t>(χιλ. $-Η.Π.Α.)</t>
  </si>
  <si>
    <t xml:space="preserve">Λοιπά </t>
  </si>
  <si>
    <t>Ύφασματα και άλλα κλωστοϋφαντουργικά</t>
  </si>
  <si>
    <t>Μηχανήματα ηλεκτρικές συσκευές, τηλεοράσεις κλπ.</t>
  </si>
  <si>
    <t>Έργα τέχνης, είδη συλλογής και αντίκες</t>
  </si>
  <si>
    <t>Κίνηση κεφαλαίων καθαρή</t>
  </si>
  <si>
    <t>Εισαγωγές αγαθών</t>
  </si>
  <si>
    <t>Εξαγωγές αγαθών</t>
  </si>
  <si>
    <t>Ακαθάριστες επενδύσεις</t>
  </si>
  <si>
    <t>Συνέχεια του Πίνακα  Π-1</t>
  </si>
  <si>
    <t>Σλοβακικές Εξαγωγές στην Ελλάδα</t>
  </si>
  <si>
    <t>Σλοβακικές Εισαγωγές από την Ελλάδα</t>
  </si>
  <si>
    <t>Ισοζύγιο (Σλοβακία)</t>
  </si>
  <si>
    <t>Εισαγ.ΣΚ</t>
  </si>
  <si>
    <t>Εξαγ.ΣΚ</t>
  </si>
  <si>
    <t>Κίνα</t>
  </si>
  <si>
    <t>Ελληνικές εξαγωγές στη Σλοβακία                                                                                                   κατά βασικές κατηγορίες προϊόντων</t>
  </si>
  <si>
    <t xml:space="preserve">Πηγή: Υπουργείο Οικονομίας Σλοβακίας  </t>
  </si>
  <si>
    <t>Συναλλάγματική Ισοτιμία Σλοβ. Κορώνας / Ευρώ  (μέση ετήσια τιμή)</t>
  </si>
  <si>
    <t>-</t>
  </si>
  <si>
    <t>Μεικτό Εξωτερικό Χρέος (τέλος περιόδου)</t>
  </si>
  <si>
    <t>Ποσοστιαία σύνθεση εξωτερικού εμπορίου Σλοβακίας                                                                               κατά μεγάλες ομάδες χωρών</t>
  </si>
  <si>
    <t>Άμεσες Ξένες Επενδύσεις στην Ανατολική Ευρώπη (1990 - 2001)</t>
  </si>
  <si>
    <t>Βασικά μακροοικονομικά στοιχεία                                                                                                                                                                             (Δις $-Η.Π.Α.)</t>
  </si>
  <si>
    <t>Κάλυψη εισαγωγών από τα επίσημα συναλλαγματικά αποθέματα (σε μήνες)</t>
  </si>
  <si>
    <t>Ποσοστιαία σύνθεση εξωτερικού εμπορίου Σλοβακίας κατά μεγάλες ομάδες χωρών</t>
  </si>
  <si>
    <t xml:space="preserve">Βασικές κατηγoρίες προϊόντων </t>
  </si>
  <si>
    <t>Σλοβακικές εξαγωγές κατά βασικές κατηγορίες προϊόντων</t>
  </si>
  <si>
    <t>ΑΕΠ σε σταθερές τιμές 1995 ($, bn.)</t>
  </si>
  <si>
    <t>ΑΕΠ σε τρέχουσες τιμές ($, bn.)</t>
  </si>
  <si>
    <t xml:space="preserve">Βασικά μακροοικονομικά μεγέθη                                                                                                                                                                           </t>
  </si>
  <si>
    <t>Τελική κατανάλωση ($ bn., σταθ.τιμές)</t>
  </si>
  <si>
    <t xml:space="preserve">      &gt; Κυβέρνηση</t>
  </si>
  <si>
    <t>Πληθωρισμός (ετήσιος μ.ο., %)</t>
  </si>
  <si>
    <t>Ανεργία (μ.ο. έτους, %)</t>
  </si>
  <si>
    <t>Κάλυψη εισαγωγών από εξαγωγές (%)</t>
  </si>
  <si>
    <t>π.Γ.Δ.Μ.</t>
  </si>
  <si>
    <t>Ηνωμένο Βασίλειο</t>
  </si>
  <si>
    <t>Πηγή:SARIO</t>
  </si>
  <si>
    <t>Παραγωγή ενέργειας και συναφή</t>
  </si>
  <si>
    <t>Χονδρεμπόριο, λιανεμπόριο</t>
  </si>
  <si>
    <t>Σύνολο (1990-2001)</t>
  </si>
  <si>
    <t>SITC</t>
  </si>
  <si>
    <t>Κωδικός</t>
  </si>
  <si>
    <t>Αλουμίνιο</t>
  </si>
  <si>
    <t>05711</t>
  </si>
  <si>
    <t>Πορτοκάλια</t>
  </si>
  <si>
    <t>Χρώματα και Βερνίκια</t>
  </si>
  <si>
    <t>05751</t>
  </si>
  <si>
    <t>Σταφύλια φρέσκα</t>
  </si>
  <si>
    <t>Πηγή: Ε.Σ.Υ.Ε.</t>
  </si>
  <si>
    <t>Τσιγάρα</t>
  </si>
  <si>
    <t>Αξία σε χιλ.  ΕΥΡΩ</t>
  </si>
  <si>
    <t>Αξία σε χιλ.   $-ΗΠΑ*</t>
  </si>
  <si>
    <t>(χιλ. Ευρώ &amp; χιλ. $-Η.Π.Α.)</t>
  </si>
  <si>
    <t>Φύλλα, ταινίες, μεμβράνες από πλαστικό</t>
  </si>
  <si>
    <t>Σύνολο 20 πρώτων</t>
  </si>
  <si>
    <t>Ξυλεία κωνοφόρων</t>
  </si>
  <si>
    <t>Εμπιστευτικά</t>
  </si>
  <si>
    <t>Αυτοκίνητα</t>
  </si>
  <si>
    <t>Ελαστικά αυτ/των για φορτηγά &amp; λεωφορεία</t>
  </si>
  <si>
    <t>Εξαρτήματα υπολογιστών</t>
  </si>
  <si>
    <t>Πυρίμαχα τούβλα &amp; κεραμικά για κατασκευές</t>
  </si>
  <si>
    <t>Ελασθέντα προϊόντα από σίδηρο &amp; μη- κραματοποιημένο χάλυβα</t>
  </si>
  <si>
    <t>Πλυντήρια για οικιακή ή επαγγελματική χρήση</t>
  </si>
  <si>
    <t>Μαντήλια, πετσέτες κ.ά είδη από χαρτί</t>
  </si>
  <si>
    <t>Κράματα αλουμινίου</t>
  </si>
  <si>
    <t>Έγχρωμοι δέκτεςτηλεοράσεων</t>
  </si>
  <si>
    <t>Χαρτί και χαρτόνι για εκτυπώσεις</t>
  </si>
  <si>
    <t>Όπλα, οπλικά συστήματα και εξαρτήματα αυτών</t>
  </si>
  <si>
    <t>Χαρτομάζα, κυτταρίνη, χαρτί, χαρτόνι &amp; είδη αυτών</t>
  </si>
  <si>
    <t>Εμπορικές συναλλαγές Ελλάδας- Σλοβακίας                                                                                                                   (Εκ. $-Η.Π.Α.)</t>
  </si>
  <si>
    <r>
      <t xml:space="preserve">% </t>
    </r>
    <r>
      <rPr>
        <b/>
        <sz val="8"/>
        <color indexed="18"/>
        <rFont val="Arial"/>
        <family val="2"/>
      </rPr>
      <t>συνόλου</t>
    </r>
  </si>
  <si>
    <t>Κατασκευές</t>
  </si>
  <si>
    <t>Μεικτό Εξωτερικό Χρέος, κατά κεφαλήν (τέλος περιόδου, USD)</t>
  </si>
  <si>
    <t>Ισοζύγιο Τρεχουσών Συναλλαγών (εως 31/12)</t>
  </si>
  <si>
    <t>Άμεσες ξένες επενδύσεις (αξία ανά έτος)</t>
  </si>
  <si>
    <t>Σύνθεση ΑΕΠ (%)</t>
  </si>
  <si>
    <t>Βιομηχανικός Τομέας</t>
  </si>
  <si>
    <t>εκ του οποίου</t>
  </si>
  <si>
    <t xml:space="preserve">      Εξόρυξη πρώτων υλών</t>
  </si>
  <si>
    <t xml:space="preserve">     Μεταποίηση</t>
  </si>
  <si>
    <t xml:space="preserve">       Παραγωγή &amp; διανομή ηλεκτρικής ενέργειας, αερίου, νερού</t>
  </si>
  <si>
    <t>Εμπόριο</t>
  </si>
  <si>
    <t>Πηγή: Στατιστική Υπηρεσία Σλοβακίας, Κεντρική Τράπεζα Σλοβακίας (NBS)</t>
  </si>
  <si>
    <t>Μεταβολή συναλλαγματικών διαθεσίμων</t>
  </si>
  <si>
    <t>Συνολικά συναλλαγματικά διαθέσιμα (τέλος έτους αναφοράς)</t>
  </si>
  <si>
    <t>Ην.Βασίλειο</t>
  </si>
  <si>
    <t>Άλλα κράτη</t>
  </si>
  <si>
    <t>Καναδάς, Ιαπωνία, Μεξικό, Νέα Ζηλανδία, ΗΠΑ, Τουρκία,  Νότιος Κορέα.</t>
  </si>
  <si>
    <t>Οι Τσεχία, Πολωνία, Ουγγαρία, Σλοβενία καταχωρούνται από το 2004</t>
  </si>
  <si>
    <r>
      <t>Πηγή</t>
    </r>
    <r>
      <rPr>
        <sz val="11"/>
        <rFont val="Arial"/>
        <family val="2"/>
      </rPr>
      <t>: Στατιστική Υπηρεσία Σλοβακίας</t>
    </r>
  </si>
  <si>
    <r>
      <t xml:space="preserve">Στα στοιχεία του </t>
    </r>
    <r>
      <rPr>
        <b/>
        <sz val="11"/>
        <rFont val="Arial"/>
        <family val="2"/>
      </rPr>
      <t>ΟΟΣΑ</t>
    </r>
    <r>
      <rPr>
        <sz val="11"/>
        <rFont val="Arial"/>
        <family val="2"/>
      </rPr>
      <t xml:space="preserve"> περιλαμβάνονται και οι χώρες μέλη ΕΕ, EFTA, Αυστραλία,</t>
    </r>
  </si>
  <si>
    <r>
      <t xml:space="preserve">στις χώρες Ε.Ε. και όχι πλέον στις χώρες </t>
    </r>
    <r>
      <rPr>
        <b/>
        <sz val="11"/>
        <rFont val="Arial"/>
        <family val="2"/>
      </rPr>
      <t>CEFTA</t>
    </r>
  </si>
  <si>
    <t>Ποσοστιαία Σύνθεση Ξένων Κεφαλαίων στην Σλοβακία (2004)*</t>
  </si>
  <si>
    <t>*Σημείωση:  Στοιχεία ως 30/09/2004</t>
  </si>
  <si>
    <t>Μετ. % 2004/03</t>
  </si>
  <si>
    <t>09899</t>
  </si>
  <si>
    <t>05793</t>
  </si>
  <si>
    <t>*(Σημείωση: Μέση Ισοτιμία $/ΕΥΡΩ= 1,2439)</t>
  </si>
  <si>
    <t>04490</t>
  </si>
  <si>
    <t>Καπνός κατεργασμένος</t>
  </si>
  <si>
    <t>Άλλα φύλλα, ταινίες, μεμβράνες από πλαστικό</t>
  </si>
  <si>
    <t>Εύκαμπτοι σωλήνες από πλαστικό</t>
  </si>
  <si>
    <t>Άλλα τρόφιμα</t>
  </si>
  <si>
    <t>Βερύκοκα, κεράσια, ροδάκινα, νεκταρίνια φρέσκα</t>
  </si>
  <si>
    <t>Πλαστικά για κατασκευές</t>
  </si>
  <si>
    <t>Άλλες μηχανές συσκευασίας</t>
  </si>
  <si>
    <t>Κατασκευές &amp; μέρη από αλουμίνιο</t>
  </si>
  <si>
    <t>Ταμειακές μηχανές</t>
  </si>
  <si>
    <t>Καλαμπόκι</t>
  </si>
  <si>
    <t>Πυρίμαχα τσιμέντα, ασβεστοκονιάματα κ.λπ.</t>
  </si>
  <si>
    <t>Σιδηρογωνίες, μήτρες, κά είδη από σίδηρο και μη κραματοποιημένο χάλυβα</t>
  </si>
  <si>
    <t>Μηχανήματα επεξεργασίας μετάλλων</t>
  </si>
  <si>
    <t>Ποτήρια (όχι από γυαλί ή κεραμικά)</t>
  </si>
  <si>
    <t>Καπλαμάδες</t>
  </si>
  <si>
    <t>Συνθετικές οργανικές χρωστικές ουσίες</t>
  </si>
  <si>
    <t>Κύπρος</t>
  </si>
  <si>
    <t>Εσθονία</t>
  </si>
  <si>
    <t>Λετονία</t>
  </si>
  <si>
    <t>Λιθουανία</t>
  </si>
  <si>
    <t>Μάλτα</t>
  </si>
  <si>
    <t>(εκ. $-Η.Π.Α.)</t>
  </si>
  <si>
    <t>Πηγή: Στατιστική Υπηρεσία Σλοβακίας</t>
  </si>
  <si>
    <t>Μη κατονομαζόμενα</t>
  </si>
  <si>
    <t>Μετ.% 04/03</t>
  </si>
  <si>
    <t>Εμπόριο Σλοβακίας με χώρες Ε.Ε.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</si>
</sst>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  <numFmt numFmtId="173" formatCode="#,##0_ ;[Red]\-#,##0\ "/>
    <numFmt numFmtId="174" formatCode="0.0%"/>
    <numFmt numFmtId="175" formatCode="0.0"/>
    <numFmt numFmtId="176" formatCode="#,##0.0_ ;[Red]\-#,##0.0\ "/>
    <numFmt numFmtId="177" formatCode="0.000000"/>
    <numFmt numFmtId="178" formatCode="0.00000"/>
    <numFmt numFmtId="179" formatCode="0.0000"/>
    <numFmt numFmtId="180" formatCode="0.000"/>
    <numFmt numFmtId="181" formatCode="#,##0.00_ ;[Red]\-#,##0.00\ "/>
    <numFmt numFmtId="182" formatCode="#,##0.000"/>
    <numFmt numFmtId="183" formatCode="0.0000000"/>
    <numFmt numFmtId="184" formatCode="0.00000000"/>
    <numFmt numFmtId="185" formatCode="0.0000E+00"/>
    <numFmt numFmtId="186" formatCode="0.000E+00"/>
    <numFmt numFmtId="187" formatCode="0.0E+00"/>
    <numFmt numFmtId="188" formatCode="0E+00"/>
    <numFmt numFmtId="189" formatCode="#,##0_)"/>
  </numFmts>
  <fonts count="93">
    <font>
      <sz val="10"/>
      <name val="Arial Greek"/>
      <family val="0"/>
    </font>
    <font>
      <b/>
      <sz val="11"/>
      <color indexed="60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8"/>
      <name val="Arial Greek"/>
      <family val="0"/>
    </font>
    <font>
      <i/>
      <sz val="11"/>
      <name val="Arial"/>
      <family val="2"/>
    </font>
    <font>
      <b/>
      <sz val="10"/>
      <color indexed="18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color indexed="18"/>
      <name val="Arial"/>
      <family val="2"/>
    </font>
    <font>
      <sz val="20"/>
      <name val="Arial"/>
      <family val="2"/>
    </font>
    <font>
      <b/>
      <i/>
      <sz val="9"/>
      <color indexed="60"/>
      <name val="Arial"/>
      <family val="2"/>
    </font>
    <font>
      <b/>
      <i/>
      <sz val="9"/>
      <name val="Arial"/>
      <family val="2"/>
    </font>
    <font>
      <b/>
      <sz val="10"/>
      <name val="Times New Roman CE"/>
      <family val="0"/>
    </font>
    <font>
      <sz val="10"/>
      <name val="Times New Roman CE"/>
      <family val="1"/>
    </font>
    <font>
      <b/>
      <sz val="10"/>
      <name val="Arial Greek"/>
      <family val="2"/>
    </font>
    <font>
      <sz val="11"/>
      <color indexed="60"/>
      <name val="Arial"/>
      <family val="2"/>
    </font>
    <font>
      <i/>
      <sz val="10"/>
      <color indexed="8"/>
      <name val="Arial"/>
      <family val="2"/>
    </font>
    <font>
      <b/>
      <i/>
      <sz val="10"/>
      <color indexed="1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18"/>
      <name val="Arial"/>
      <family val="2"/>
    </font>
    <font>
      <b/>
      <sz val="8"/>
      <color indexed="18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8"/>
      <name val="Arial"/>
      <family val="2"/>
    </font>
    <font>
      <b/>
      <sz val="10"/>
      <color indexed="18"/>
      <name val="Arial Greek"/>
      <family val="2"/>
    </font>
    <font>
      <i/>
      <sz val="10"/>
      <color indexed="18"/>
      <name val="Arial"/>
      <family val="2"/>
    </font>
    <font>
      <i/>
      <sz val="10"/>
      <color indexed="18"/>
      <name val="Arial Greek"/>
      <family val="2"/>
    </font>
    <font>
      <b/>
      <sz val="9"/>
      <color indexed="57"/>
      <name val="Arial"/>
      <family val="2"/>
    </font>
    <font>
      <sz val="11"/>
      <color indexed="57"/>
      <name val="Arial"/>
      <family val="2"/>
    </font>
    <font>
      <b/>
      <i/>
      <sz val="10"/>
      <name val="Arial Greek"/>
      <family val="2"/>
    </font>
    <font>
      <b/>
      <i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 Greek"/>
      <family val="0"/>
    </font>
    <font>
      <sz val="9"/>
      <color indexed="8"/>
      <name val="Arial Greek"/>
      <family val="0"/>
    </font>
    <font>
      <b/>
      <sz val="11"/>
      <color indexed="8"/>
      <name val="Arial Greek"/>
      <family val="0"/>
    </font>
    <font>
      <sz val="8.25"/>
      <color indexed="8"/>
      <name val="Arial Greek"/>
      <family val="0"/>
    </font>
    <font>
      <sz val="14.75"/>
      <color indexed="8"/>
      <name val="Arial Greek"/>
      <family val="0"/>
    </font>
    <font>
      <b/>
      <sz val="11"/>
      <color indexed="8"/>
      <name val="Arial"/>
      <family val="0"/>
    </font>
    <font>
      <sz val="7.35"/>
      <color indexed="8"/>
      <name val="Arial Greek"/>
      <family val="0"/>
    </font>
    <font>
      <sz val="8"/>
      <color indexed="8"/>
      <name val="Arial Greek"/>
      <family val="0"/>
    </font>
    <font>
      <sz val="15"/>
      <color indexed="8"/>
      <name val="Arial Greek"/>
      <family val="0"/>
    </font>
    <font>
      <b/>
      <sz val="9.25"/>
      <color indexed="8"/>
      <name val="Arial Greek"/>
      <family val="0"/>
    </font>
    <font>
      <sz val="8.75"/>
      <color indexed="8"/>
      <name val="Arial Greek"/>
      <family val="0"/>
    </font>
    <font>
      <b/>
      <sz val="10"/>
      <color indexed="8"/>
      <name val="Arial Greek"/>
      <family val="0"/>
    </font>
    <font>
      <sz val="15.5"/>
      <color indexed="8"/>
      <name val="Arial Greek"/>
      <family val="0"/>
    </font>
    <font>
      <b/>
      <sz val="10.25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double"/>
      <top style="medium"/>
      <bottom style="double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21" borderId="2" applyNumberFormat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80" fillId="28" borderId="3" applyNumberFormat="0" applyAlignment="0" applyProtection="0"/>
    <xf numFmtId="0" fontId="81" fillId="0" borderId="0" applyNumberFormat="0" applyFill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31" borderId="0" applyNumberFormat="0" applyBorder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2" fillId="28" borderId="1" applyNumberFormat="0" applyAlignment="0" applyProtection="0"/>
  </cellStyleXfs>
  <cellXfs count="72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" vertical="center"/>
    </xf>
    <xf numFmtId="175" fontId="2" fillId="0" borderId="0" xfId="0" applyNumberFormat="1" applyFont="1" applyAlignment="1">
      <alignment vertical="center"/>
    </xf>
    <xf numFmtId="3" fontId="2" fillId="0" borderId="15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5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Continuous" vertical="center" wrapText="1"/>
    </xf>
    <xf numFmtId="172" fontId="2" fillId="0" borderId="16" xfId="0" applyNumberFormat="1" applyFont="1" applyBorder="1" applyAlignment="1">
      <alignment vertical="center" wrapText="1"/>
    </xf>
    <xf numFmtId="172" fontId="2" fillId="0" borderId="17" xfId="0" applyNumberFormat="1" applyFont="1" applyBorder="1" applyAlignment="1">
      <alignment vertical="center" wrapText="1"/>
    </xf>
    <xf numFmtId="175" fontId="5" fillId="0" borderId="0" xfId="0" applyNumberFormat="1" applyFont="1" applyAlignment="1">
      <alignment vertical="center"/>
    </xf>
    <xf numFmtId="172" fontId="2" fillId="0" borderId="18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 wrapText="1"/>
    </xf>
    <xf numFmtId="172" fontId="2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172" fontId="6" fillId="0" borderId="25" xfId="0" applyNumberFormat="1" applyFont="1" applyBorder="1" applyAlignment="1">
      <alignment vertical="center"/>
    </xf>
    <xf numFmtId="172" fontId="6" fillId="0" borderId="26" xfId="0" applyNumberFormat="1" applyFont="1" applyBorder="1" applyAlignment="1">
      <alignment vertical="center"/>
    </xf>
    <xf numFmtId="172" fontId="6" fillId="0" borderId="18" xfId="0" applyNumberFormat="1" applyFont="1" applyBorder="1" applyAlignment="1">
      <alignment vertical="center"/>
    </xf>
    <xf numFmtId="172" fontId="6" fillId="0" borderId="12" xfId="0" applyNumberFormat="1" applyFont="1" applyBorder="1" applyAlignment="1">
      <alignment vertical="center"/>
    </xf>
    <xf numFmtId="172" fontId="6" fillId="0" borderId="27" xfId="0" applyNumberFormat="1" applyFont="1" applyBorder="1" applyAlignment="1">
      <alignment vertical="center"/>
    </xf>
    <xf numFmtId="172" fontId="6" fillId="0" borderId="28" xfId="0" applyNumberFormat="1" applyFont="1" applyBorder="1" applyAlignment="1">
      <alignment vertical="center"/>
    </xf>
    <xf numFmtId="172" fontId="6" fillId="0" borderId="29" xfId="0" applyNumberFormat="1" applyFont="1" applyBorder="1" applyAlignment="1">
      <alignment vertical="center"/>
    </xf>
    <xf numFmtId="172" fontId="2" fillId="0" borderId="26" xfId="0" applyNumberFormat="1" applyFont="1" applyBorder="1" applyAlignment="1">
      <alignment vertical="center"/>
    </xf>
    <xf numFmtId="172" fontId="2" fillId="0" borderId="12" xfId="0" applyNumberFormat="1" applyFont="1" applyBorder="1" applyAlignment="1">
      <alignment vertical="center"/>
    </xf>
    <xf numFmtId="172" fontId="2" fillId="0" borderId="28" xfId="0" applyNumberFormat="1" applyFont="1" applyBorder="1" applyAlignment="1">
      <alignment vertical="center"/>
    </xf>
    <xf numFmtId="172" fontId="2" fillId="0" borderId="30" xfId="0" applyNumberFormat="1" applyFont="1" applyBorder="1" applyAlignment="1">
      <alignment vertical="center" wrapText="1"/>
    </xf>
    <xf numFmtId="172" fontId="2" fillId="0" borderId="31" xfId="0" applyNumberFormat="1" applyFont="1" applyBorder="1" applyAlignment="1">
      <alignment vertical="center" wrapText="1"/>
    </xf>
    <xf numFmtId="172" fontId="2" fillId="0" borderId="32" xfId="0" applyNumberFormat="1" applyFont="1" applyBorder="1" applyAlignment="1">
      <alignment vertical="center" wrapText="1"/>
    </xf>
    <xf numFmtId="172" fontId="2" fillId="0" borderId="33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72" fontId="2" fillId="0" borderId="30" xfId="0" applyNumberFormat="1" applyFont="1" applyBorder="1" applyAlignment="1">
      <alignment vertical="center"/>
    </xf>
    <xf numFmtId="172" fontId="2" fillId="0" borderId="31" xfId="0" applyNumberFormat="1" applyFont="1" applyBorder="1" applyAlignment="1">
      <alignment vertical="center"/>
    </xf>
    <xf numFmtId="172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/>
    </xf>
    <xf numFmtId="0" fontId="5" fillId="0" borderId="36" xfId="0" applyFont="1" applyBorder="1" applyAlignment="1">
      <alignment horizontal="center" vertical="center"/>
    </xf>
    <xf numFmtId="172" fontId="2" fillId="0" borderId="23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4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72" fontId="2" fillId="0" borderId="38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/>
    </xf>
    <xf numFmtId="172" fontId="2" fillId="0" borderId="39" xfId="0" applyNumberFormat="1" applyFont="1" applyBorder="1" applyAlignment="1">
      <alignment horizontal="right" vertical="center"/>
    </xf>
    <xf numFmtId="172" fontId="2" fillId="0" borderId="40" xfId="0" applyNumberFormat="1" applyFont="1" applyBorder="1" applyAlignment="1">
      <alignment horizontal="right" vertical="center"/>
    </xf>
    <xf numFmtId="172" fontId="2" fillId="0" borderId="4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172" fontId="2" fillId="0" borderId="42" xfId="0" applyNumberFormat="1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172" fontId="2" fillId="0" borderId="43" xfId="0" applyNumberFormat="1" applyFont="1" applyBorder="1" applyAlignment="1">
      <alignment horizontal="right" vertical="center"/>
    </xf>
    <xf numFmtId="172" fontId="2" fillId="0" borderId="38" xfId="0" applyNumberFormat="1" applyFont="1" applyBorder="1" applyAlignment="1">
      <alignment horizontal="right" vertical="center"/>
    </xf>
    <xf numFmtId="172" fontId="2" fillId="0" borderId="26" xfId="0" applyNumberFormat="1" applyFont="1" applyBorder="1" applyAlignment="1">
      <alignment horizontal="right" vertical="center"/>
    </xf>
    <xf numFmtId="172" fontId="2" fillId="0" borderId="23" xfId="0" applyNumberFormat="1" applyFont="1" applyBorder="1" applyAlignment="1">
      <alignment horizontal="right" vertical="center"/>
    </xf>
    <xf numFmtId="172" fontId="2" fillId="0" borderId="44" xfId="0" applyNumberFormat="1" applyFont="1" applyBorder="1" applyAlignment="1">
      <alignment horizontal="right" vertical="center"/>
    </xf>
    <xf numFmtId="172" fontId="2" fillId="0" borderId="45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 wrapText="1"/>
    </xf>
    <xf numFmtId="2" fontId="2" fillId="0" borderId="32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" fillId="0" borderId="28" xfId="0" applyNumberFormat="1" applyFont="1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2" fontId="5" fillId="0" borderId="29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3" fontId="9" fillId="0" borderId="12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9" fillId="0" borderId="38" xfId="0" applyNumberFormat="1" applyFont="1" applyBorder="1" applyAlignment="1">
      <alignment vertical="center"/>
    </xf>
    <xf numFmtId="3" fontId="9" fillId="0" borderId="46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47" xfId="0" applyFont="1" applyBorder="1" applyAlignment="1">
      <alignment vertical="center"/>
    </xf>
    <xf numFmtId="0" fontId="12" fillId="0" borderId="48" xfId="0" applyFont="1" applyBorder="1" applyAlignment="1">
      <alignment horizontal="center" vertical="center" wrapText="1"/>
    </xf>
    <xf numFmtId="172" fontId="2" fillId="0" borderId="31" xfId="0" applyNumberFormat="1" applyFont="1" applyBorder="1" applyAlignment="1">
      <alignment horizontal="right" vertical="center"/>
    </xf>
    <xf numFmtId="172" fontId="2" fillId="0" borderId="46" xfId="0" applyNumberFormat="1" applyFont="1" applyBorder="1" applyAlignment="1">
      <alignment horizontal="right" vertical="center"/>
    </xf>
    <xf numFmtId="0" fontId="9" fillId="0" borderId="49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4" fillId="0" borderId="5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/>
    </xf>
    <xf numFmtId="2" fontId="3" fillId="0" borderId="5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2" fontId="6" fillId="0" borderId="52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72" fontId="16" fillId="0" borderId="36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172" fontId="2" fillId="0" borderId="54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172" fontId="2" fillId="0" borderId="59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172" fontId="2" fillId="0" borderId="29" xfId="0" applyNumberFormat="1" applyFont="1" applyBorder="1" applyAlignment="1">
      <alignment vertical="center"/>
    </xf>
    <xf numFmtId="172" fontId="2" fillId="0" borderId="63" xfId="0" applyNumberFormat="1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6" xfId="0" applyFont="1" applyBorder="1" applyAlignment="1">
      <alignment vertical="center" wrapText="1"/>
    </xf>
    <xf numFmtId="3" fontId="2" fillId="0" borderId="66" xfId="0" applyNumberFormat="1" applyFont="1" applyBorder="1" applyAlignment="1">
      <alignment vertical="center" wrapText="1"/>
    </xf>
    <xf numFmtId="172" fontId="2" fillId="0" borderId="66" xfId="0" applyNumberFormat="1" applyFont="1" applyBorder="1" applyAlignment="1">
      <alignment vertical="center"/>
    </xf>
    <xf numFmtId="172" fontId="2" fillId="0" borderId="67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2" fillId="0" borderId="28" xfId="0" applyNumberFormat="1" applyFont="1" applyBorder="1" applyAlignment="1">
      <alignment vertical="center" wrapText="1"/>
    </xf>
    <xf numFmtId="182" fontId="2" fillId="0" borderId="29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0" fillId="0" borderId="68" xfId="0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69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2" fontId="2" fillId="0" borderId="0" xfId="0" applyNumberFormat="1" applyFont="1" applyBorder="1" applyAlignment="1">
      <alignment vertical="center" wrapText="1"/>
    </xf>
    <xf numFmtId="175" fontId="1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172" fontId="3" fillId="0" borderId="18" xfId="0" applyNumberFormat="1" applyFont="1" applyBorder="1" applyAlignment="1">
      <alignment vertical="center"/>
    </xf>
    <xf numFmtId="172" fontId="3" fillId="0" borderId="26" xfId="0" applyNumberFormat="1" applyFont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3" fillId="0" borderId="52" xfId="0" applyNumberFormat="1" applyFont="1" applyBorder="1" applyAlignment="1">
      <alignment vertical="center"/>
    </xf>
    <xf numFmtId="172" fontId="19" fillId="0" borderId="36" xfId="0" applyNumberFormat="1" applyFont="1" applyBorder="1" applyAlignment="1">
      <alignment horizontal="center" vertical="center"/>
    </xf>
    <xf numFmtId="172" fontId="19" fillId="0" borderId="26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72" fontId="2" fillId="0" borderId="71" xfId="0" applyNumberFormat="1" applyFont="1" applyBorder="1" applyAlignment="1">
      <alignment vertical="center"/>
    </xf>
    <xf numFmtId="0" fontId="20" fillId="0" borderId="58" xfId="0" applyFont="1" applyBorder="1" applyAlignment="1">
      <alignment horizontal="center" vertical="top"/>
    </xf>
    <xf numFmtId="0" fontId="20" fillId="0" borderId="60" xfId="0" applyFont="1" applyBorder="1" applyAlignment="1">
      <alignment horizontal="center" vertical="top"/>
    </xf>
    <xf numFmtId="172" fontId="2" fillId="0" borderId="0" xfId="0" applyNumberFormat="1" applyFont="1" applyBorder="1" applyAlignment="1">
      <alignment vertical="center"/>
    </xf>
    <xf numFmtId="172" fontId="2" fillId="0" borderId="72" xfId="0" applyNumberFormat="1" applyFont="1" applyBorder="1" applyAlignment="1">
      <alignment vertical="center"/>
    </xf>
    <xf numFmtId="172" fontId="2" fillId="0" borderId="16" xfId="0" applyNumberFormat="1" applyFont="1" applyBorder="1" applyAlignment="1">
      <alignment vertical="center"/>
    </xf>
    <xf numFmtId="0" fontId="2" fillId="0" borderId="73" xfId="0" applyFont="1" applyBorder="1" applyAlignment="1">
      <alignment vertical="center" wrapText="1"/>
    </xf>
    <xf numFmtId="0" fontId="21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 wrapText="1"/>
    </xf>
    <xf numFmtId="0" fontId="18" fillId="0" borderId="35" xfId="0" applyFont="1" applyBorder="1" applyAlignment="1">
      <alignment horizontal="center"/>
    </xf>
    <xf numFmtId="172" fontId="18" fillId="0" borderId="59" xfId="0" applyNumberFormat="1" applyFont="1" applyBorder="1" applyAlignment="1">
      <alignment vertical="center"/>
    </xf>
    <xf numFmtId="172" fontId="18" fillId="0" borderId="29" xfId="0" applyNumberFormat="1" applyFont="1" applyBorder="1" applyAlignment="1">
      <alignment vertical="center"/>
    </xf>
    <xf numFmtId="172" fontId="18" fillId="0" borderId="30" xfId="0" applyNumberFormat="1" applyFont="1" applyBorder="1" applyAlignment="1">
      <alignment vertical="center"/>
    </xf>
    <xf numFmtId="172" fontId="18" fillId="0" borderId="26" xfId="0" applyNumberFormat="1" applyFont="1" applyBorder="1" applyAlignment="1">
      <alignment vertical="center"/>
    </xf>
    <xf numFmtId="172" fontId="18" fillId="0" borderId="12" xfId="0" applyNumberFormat="1" applyFont="1" applyBorder="1" applyAlignment="1">
      <alignment vertical="center"/>
    </xf>
    <xf numFmtId="172" fontId="18" fillId="0" borderId="28" xfId="0" applyNumberFormat="1" applyFont="1" applyBorder="1" applyAlignment="1">
      <alignment vertical="center"/>
    </xf>
    <xf numFmtId="172" fontId="18" fillId="0" borderId="66" xfId="0" applyNumberFormat="1" applyFont="1" applyBorder="1" applyAlignment="1">
      <alignment vertical="center"/>
    </xf>
    <xf numFmtId="175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/>
    </xf>
    <xf numFmtId="0" fontId="18" fillId="0" borderId="66" xfId="0" applyFont="1" applyBorder="1" applyAlignment="1">
      <alignment horizontal="center"/>
    </xf>
    <xf numFmtId="172" fontId="18" fillId="0" borderId="71" xfId="0" applyNumberFormat="1" applyFont="1" applyBorder="1" applyAlignment="1">
      <alignment vertical="center"/>
    </xf>
    <xf numFmtId="172" fontId="18" fillId="0" borderId="0" xfId="0" applyNumberFormat="1" applyFont="1" applyBorder="1" applyAlignment="1">
      <alignment vertical="center"/>
    </xf>
    <xf numFmtId="0" fontId="18" fillId="0" borderId="57" xfId="0" applyFont="1" applyBorder="1" applyAlignment="1">
      <alignment horizontal="center"/>
    </xf>
    <xf numFmtId="0" fontId="1" fillId="0" borderId="0" xfId="0" applyFont="1" applyBorder="1" applyAlignment="1">
      <alignment horizontal="centerContinuous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2" fillId="0" borderId="74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2" fillId="0" borderId="75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/>
    </xf>
    <xf numFmtId="172" fontId="2" fillId="0" borderId="76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 horizontal="center"/>
    </xf>
    <xf numFmtId="3" fontId="25" fillId="0" borderId="1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77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" fontId="25" fillId="0" borderId="7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23" fillId="0" borderId="18" xfId="0" applyNumberFormat="1" applyFont="1" applyBorder="1" applyAlignment="1">
      <alignment horizontal="center"/>
    </xf>
    <xf numFmtId="3" fontId="24" fillId="0" borderId="35" xfId="0" applyNumberFormat="1" applyFont="1" applyBorder="1" applyAlignment="1">
      <alignment/>
    </xf>
    <xf numFmtId="0" fontId="0" fillId="0" borderId="0" xfId="0" applyFont="1" applyAlignment="1">
      <alignment/>
    </xf>
    <xf numFmtId="3" fontId="23" fillId="0" borderId="7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 wrapText="1"/>
    </xf>
    <xf numFmtId="3" fontId="0" fillId="0" borderId="12" xfId="0" applyNumberFormat="1" applyFont="1" applyBorder="1" applyAlignment="1">
      <alignment/>
    </xf>
    <xf numFmtId="1" fontId="0" fillId="0" borderId="80" xfId="0" applyNumberFormat="1" applyFont="1" applyBorder="1" applyAlignment="1">
      <alignment/>
    </xf>
    <xf numFmtId="3" fontId="0" fillId="0" borderId="81" xfId="0" applyNumberFormat="1" applyFont="1" applyBorder="1" applyAlignment="1">
      <alignment/>
    </xf>
    <xf numFmtId="3" fontId="24" fillId="0" borderId="0" xfId="0" applyNumberFormat="1" applyFont="1" applyAlignment="1">
      <alignment horizontal="center"/>
    </xf>
    <xf numFmtId="175" fontId="0" fillId="0" borderId="23" xfId="0" applyNumberFormat="1" applyFont="1" applyBorder="1" applyAlignment="1">
      <alignment horizontal="center"/>
    </xf>
    <xf numFmtId="175" fontId="0" fillId="0" borderId="82" xfId="0" applyNumberFormat="1" applyFont="1" applyBorder="1" applyAlignment="1">
      <alignment horizontal="center"/>
    </xf>
    <xf numFmtId="3" fontId="2" fillId="0" borderId="83" xfId="0" applyNumberFormat="1" applyFont="1" applyBorder="1" applyAlignment="1">
      <alignment vertical="center" wrapText="1"/>
    </xf>
    <xf numFmtId="172" fontId="2" fillId="0" borderId="63" xfId="0" applyNumberFormat="1" applyFont="1" applyBorder="1" applyAlignment="1">
      <alignment vertical="center" wrapText="1"/>
    </xf>
    <xf numFmtId="172" fontId="2" fillId="0" borderId="51" xfId="0" applyNumberFormat="1" applyFont="1" applyBorder="1" applyAlignment="1">
      <alignment vertical="center"/>
    </xf>
    <xf numFmtId="182" fontId="2" fillId="0" borderId="84" xfId="0" applyNumberFormat="1" applyFont="1" applyBorder="1" applyAlignment="1">
      <alignment vertical="center"/>
    </xf>
    <xf numFmtId="172" fontId="2" fillId="0" borderId="85" xfId="0" applyNumberFormat="1" applyFont="1" applyBorder="1" applyAlignment="1">
      <alignment vertical="center"/>
    </xf>
    <xf numFmtId="172" fontId="2" fillId="0" borderId="84" xfId="0" applyNumberFormat="1" applyFont="1" applyBorder="1" applyAlignment="1">
      <alignment vertical="center"/>
    </xf>
    <xf numFmtId="172" fontId="2" fillId="0" borderId="42" xfId="0" applyNumberFormat="1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3" fontId="16" fillId="0" borderId="32" xfId="0" applyNumberFormat="1" applyFont="1" applyBorder="1" applyAlignment="1">
      <alignment horizontal="center" vertical="center"/>
    </xf>
    <xf numFmtId="3" fontId="19" fillId="0" borderId="32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172" fontId="6" fillId="0" borderId="32" xfId="0" applyNumberFormat="1" applyFont="1" applyBorder="1" applyAlignment="1">
      <alignment vertical="center"/>
    </xf>
    <xf numFmtId="172" fontId="3" fillId="0" borderId="32" xfId="0" applyNumberFormat="1" applyFont="1" applyBorder="1" applyAlignment="1">
      <alignment vertical="center"/>
    </xf>
    <xf numFmtId="172" fontId="6" fillId="0" borderId="13" xfId="0" applyNumberFormat="1" applyFont="1" applyBorder="1" applyAlignment="1">
      <alignment vertical="center"/>
    </xf>
    <xf numFmtId="172" fontId="16" fillId="0" borderId="26" xfId="0" applyNumberFormat="1" applyFont="1" applyBorder="1" applyAlignment="1">
      <alignment horizontal="center" vertical="center"/>
    </xf>
    <xf numFmtId="3" fontId="30" fillId="0" borderId="60" xfId="0" applyNumberFormat="1" applyFont="1" applyBorder="1" applyAlignment="1">
      <alignment vertical="center" wrapText="1"/>
    </xf>
    <xf numFmtId="0" fontId="2" fillId="0" borderId="86" xfId="0" applyFont="1" applyBorder="1" applyAlignment="1">
      <alignment vertical="center"/>
    </xf>
    <xf numFmtId="182" fontId="2" fillId="0" borderId="59" xfId="0" applyNumberFormat="1" applyFont="1" applyBorder="1" applyAlignment="1">
      <alignment vertical="center"/>
    </xf>
    <xf numFmtId="182" fontId="18" fillId="0" borderId="59" xfId="0" applyNumberFormat="1" applyFont="1" applyBorder="1" applyAlignment="1">
      <alignment vertical="center"/>
    </xf>
    <xf numFmtId="182" fontId="2" fillId="0" borderId="73" xfId="0" applyNumberFormat="1" applyFont="1" applyBorder="1" applyAlignment="1">
      <alignment vertical="center"/>
    </xf>
    <xf numFmtId="182" fontId="2" fillId="0" borderId="72" xfId="0" applyNumberFormat="1" applyFont="1" applyBorder="1" applyAlignment="1">
      <alignment vertical="center"/>
    </xf>
    <xf numFmtId="182" fontId="5" fillId="0" borderId="29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vertical="center"/>
    </xf>
    <xf numFmtId="3" fontId="18" fillId="0" borderId="29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3" fontId="2" fillId="0" borderId="72" xfId="0" applyNumberFormat="1" applyFont="1" applyBorder="1" applyAlignment="1">
      <alignment vertical="center"/>
    </xf>
    <xf numFmtId="175" fontId="2" fillId="0" borderId="23" xfId="0" applyNumberFormat="1" applyFont="1" applyBorder="1" applyAlignment="1">
      <alignment horizontal="center" vertical="center"/>
    </xf>
    <xf numFmtId="3" fontId="2" fillId="0" borderId="87" xfId="0" applyNumberFormat="1" applyFont="1" applyBorder="1" applyAlignment="1">
      <alignment horizontal="right"/>
    </xf>
    <xf numFmtId="0" fontId="5" fillId="0" borderId="65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85" xfId="0" applyFont="1" applyBorder="1" applyAlignment="1">
      <alignment/>
    </xf>
    <xf numFmtId="172" fontId="2" fillId="0" borderId="13" xfId="0" applyNumberFormat="1" applyFont="1" applyBorder="1" applyAlignment="1">
      <alignment vertical="center"/>
    </xf>
    <xf numFmtId="172" fontId="2" fillId="0" borderId="32" xfId="0" applyNumberFormat="1" applyFont="1" applyBorder="1" applyAlignment="1">
      <alignment vertical="center"/>
    </xf>
    <xf numFmtId="172" fontId="2" fillId="0" borderId="32" xfId="0" applyNumberFormat="1" applyFont="1" applyBorder="1" applyAlignment="1">
      <alignment horizontal="right" vertical="center"/>
    </xf>
    <xf numFmtId="172" fontId="2" fillId="0" borderId="33" xfId="0" applyNumberFormat="1" applyFont="1" applyBorder="1" applyAlignment="1">
      <alignment vertical="center"/>
    </xf>
    <xf numFmtId="3" fontId="2" fillId="0" borderId="71" xfId="0" applyNumberFormat="1" applyFont="1" applyBorder="1" applyAlignment="1">
      <alignment vertical="center"/>
    </xf>
    <xf numFmtId="172" fontId="2" fillId="0" borderId="78" xfId="0" applyNumberFormat="1" applyFont="1" applyBorder="1" applyAlignment="1">
      <alignment vertical="center"/>
    </xf>
    <xf numFmtId="182" fontId="2" fillId="0" borderId="71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182" fontId="18" fillId="0" borderId="13" xfId="0" applyNumberFormat="1" applyFont="1" applyBorder="1" applyAlignment="1">
      <alignment vertical="center"/>
    </xf>
    <xf numFmtId="172" fontId="18" fillId="0" borderId="13" xfId="0" applyNumberFormat="1" applyFont="1" applyBorder="1" applyAlignment="1">
      <alignment vertical="center"/>
    </xf>
    <xf numFmtId="188" fontId="2" fillId="0" borderId="0" xfId="0" applyNumberFormat="1" applyFont="1" applyAlignment="1">
      <alignment/>
    </xf>
    <xf numFmtId="172" fontId="3" fillId="0" borderId="88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vertical="center"/>
    </xf>
    <xf numFmtId="182" fontId="18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82" fontId="2" fillId="0" borderId="29" xfId="0" applyNumberFormat="1" applyFont="1" applyBorder="1" applyAlignment="1">
      <alignment horizontal="center" vertical="center"/>
    </xf>
    <xf numFmtId="172" fontId="2" fillId="0" borderId="51" xfId="0" applyNumberFormat="1" applyFont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172" fontId="2" fillId="0" borderId="89" xfId="0" applyNumberFormat="1" applyFont="1" applyBorder="1" applyAlignment="1">
      <alignment vertical="center" wrapText="1"/>
    </xf>
    <xf numFmtId="172" fontId="2" fillId="0" borderId="90" xfId="0" applyNumberFormat="1" applyFont="1" applyBorder="1" applyAlignment="1">
      <alignment vertical="center" wrapText="1"/>
    </xf>
    <xf numFmtId="172" fontId="2" fillId="0" borderId="91" xfId="0" applyNumberFormat="1" applyFont="1" applyBorder="1" applyAlignment="1">
      <alignment vertical="center" wrapText="1"/>
    </xf>
    <xf numFmtId="172" fontId="2" fillId="0" borderId="13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/>
    </xf>
    <xf numFmtId="174" fontId="2" fillId="0" borderId="0" xfId="54" applyNumberFormat="1" applyFont="1" applyAlignment="1">
      <alignment vertical="center"/>
    </xf>
    <xf numFmtId="2" fontId="3" fillId="0" borderId="51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2" fontId="2" fillId="0" borderId="0" xfId="54" applyNumberFormat="1" applyFont="1" applyAlignment="1">
      <alignment vertical="center"/>
    </xf>
    <xf numFmtId="10" fontId="2" fillId="0" borderId="0" xfId="54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172" fontId="2" fillId="0" borderId="36" xfId="0" applyNumberFormat="1" applyFont="1" applyBorder="1" applyAlignment="1">
      <alignment horizontal="center" vertical="center"/>
    </xf>
    <xf numFmtId="175" fontId="2" fillId="0" borderId="4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31" xfId="0" applyNumberFormat="1" applyFont="1" applyFill="1" applyBorder="1" applyAlignment="1">
      <alignment horizontal="right" vertical="center"/>
    </xf>
    <xf numFmtId="172" fontId="2" fillId="33" borderId="46" xfId="0" applyNumberFormat="1" applyFont="1" applyFill="1" applyBorder="1" applyAlignment="1">
      <alignment horizontal="right" vertical="center"/>
    </xf>
    <xf numFmtId="0" fontId="3" fillId="33" borderId="63" xfId="0" applyFont="1" applyFill="1" applyBorder="1" applyAlignment="1">
      <alignment horizontal="center" vertical="center"/>
    </xf>
    <xf numFmtId="172" fontId="2" fillId="33" borderId="92" xfId="0" applyNumberFormat="1" applyFont="1" applyFill="1" applyBorder="1" applyAlignment="1">
      <alignment horizontal="right" vertical="center"/>
    </xf>
    <xf numFmtId="172" fontId="2" fillId="0" borderId="30" xfId="0" applyNumberFormat="1" applyFont="1" applyBorder="1" applyAlignment="1">
      <alignment horizontal="center" vertical="center"/>
    </xf>
    <xf numFmtId="172" fontId="2" fillId="0" borderId="31" xfId="0" applyNumberFormat="1" applyFont="1" applyBorder="1" applyAlignment="1">
      <alignment horizontal="center" vertical="center"/>
    </xf>
    <xf numFmtId="172" fontId="2" fillId="0" borderId="46" xfId="0" applyNumberFormat="1" applyFont="1" applyBorder="1" applyAlignment="1">
      <alignment horizontal="center" vertical="center"/>
    </xf>
    <xf numFmtId="0" fontId="13" fillId="33" borderId="93" xfId="0" applyFont="1" applyFill="1" applyBorder="1" applyAlignment="1">
      <alignment horizontal="center" vertical="center" wrapText="1"/>
    </xf>
    <xf numFmtId="172" fontId="2" fillId="33" borderId="32" xfId="0" applyNumberFormat="1" applyFont="1" applyFill="1" applyBorder="1" applyAlignment="1">
      <alignment horizontal="right" vertical="center"/>
    </xf>
    <xf numFmtId="172" fontId="2" fillId="33" borderId="33" xfId="0" applyNumberFormat="1" applyFont="1" applyFill="1" applyBorder="1" applyAlignment="1">
      <alignment horizontal="right" vertical="center"/>
    </xf>
    <xf numFmtId="172" fontId="2" fillId="33" borderId="94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/>
    </xf>
    <xf numFmtId="172" fontId="2" fillId="0" borderId="95" xfId="0" applyNumberFormat="1" applyFont="1" applyBorder="1" applyAlignment="1">
      <alignment horizontal="right" vertical="center"/>
    </xf>
    <xf numFmtId="172" fontId="2" fillId="0" borderId="90" xfId="0" applyNumberFormat="1" applyFont="1" applyBorder="1" applyAlignment="1">
      <alignment horizontal="right" vertical="center"/>
    </xf>
    <xf numFmtId="172" fontId="2" fillId="0" borderId="96" xfId="0" applyNumberFormat="1" applyFont="1" applyBorder="1" applyAlignment="1">
      <alignment horizontal="right" vertical="center"/>
    </xf>
    <xf numFmtId="172" fontId="2" fillId="33" borderId="76" xfId="0" applyNumberFormat="1" applyFont="1" applyFill="1" applyBorder="1" applyAlignment="1">
      <alignment horizontal="right" vertical="center"/>
    </xf>
    <xf numFmtId="172" fontId="2" fillId="33" borderId="97" xfId="0" applyNumberFormat="1" applyFont="1" applyFill="1" applyBorder="1" applyAlignment="1">
      <alignment horizontal="right" vertical="center"/>
    </xf>
    <xf numFmtId="0" fontId="3" fillId="33" borderId="84" xfId="0" applyFont="1" applyFill="1" applyBorder="1" applyAlignment="1">
      <alignment horizontal="center" vertical="center"/>
    </xf>
    <xf numFmtId="0" fontId="2" fillId="0" borderId="95" xfId="0" applyFont="1" applyBorder="1" applyAlignment="1">
      <alignment horizontal="right"/>
    </xf>
    <xf numFmtId="172" fontId="2" fillId="33" borderId="95" xfId="0" applyNumberFormat="1" applyFont="1" applyFill="1" applyBorder="1" applyAlignment="1">
      <alignment horizontal="right" vertical="center"/>
    </xf>
    <xf numFmtId="172" fontId="2" fillId="33" borderId="90" xfId="0" applyNumberFormat="1" applyFont="1" applyFill="1" applyBorder="1" applyAlignment="1">
      <alignment horizontal="right" vertical="center"/>
    </xf>
    <xf numFmtId="172" fontId="2" fillId="33" borderId="96" xfId="0" applyNumberFormat="1" applyFont="1" applyFill="1" applyBorder="1" applyAlignment="1">
      <alignment horizontal="right" vertical="center"/>
    </xf>
    <xf numFmtId="3" fontId="3" fillId="33" borderId="9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172" fontId="2" fillId="34" borderId="26" xfId="0" applyNumberFormat="1" applyFont="1" applyFill="1" applyBorder="1" applyAlignment="1">
      <alignment horizontal="center" vertical="center"/>
    </xf>
    <xf numFmtId="172" fontId="2" fillId="34" borderId="38" xfId="0" applyNumberFormat="1" applyFont="1" applyFill="1" applyBorder="1" applyAlignment="1">
      <alignment horizontal="center" vertical="center"/>
    </xf>
    <xf numFmtId="172" fontId="2" fillId="33" borderId="30" xfId="0" applyNumberFormat="1" applyFont="1" applyFill="1" applyBorder="1" applyAlignment="1">
      <alignment horizontal="center" vertical="center"/>
    </xf>
    <xf numFmtId="172" fontId="2" fillId="33" borderId="46" xfId="0" applyNumberFormat="1" applyFont="1" applyFill="1" applyBorder="1" applyAlignment="1">
      <alignment horizontal="center" vertical="center"/>
    </xf>
    <xf numFmtId="172" fontId="3" fillId="33" borderId="63" xfId="0" applyNumberFormat="1" applyFont="1" applyFill="1" applyBorder="1" applyAlignment="1">
      <alignment horizontal="center" vertical="center"/>
    </xf>
    <xf numFmtId="172" fontId="2" fillId="33" borderId="36" xfId="0" applyNumberFormat="1" applyFont="1" applyFill="1" applyBorder="1" applyAlignment="1">
      <alignment horizontal="center" vertical="center"/>
    </xf>
    <xf numFmtId="172" fontId="2" fillId="33" borderId="44" xfId="0" applyNumberFormat="1" applyFont="1" applyFill="1" applyBorder="1" applyAlignment="1">
      <alignment horizontal="center" vertical="center"/>
    </xf>
    <xf numFmtId="172" fontId="2" fillId="33" borderId="89" xfId="0" applyNumberFormat="1" applyFont="1" applyFill="1" applyBorder="1" applyAlignment="1">
      <alignment horizontal="center" vertical="center"/>
    </xf>
    <xf numFmtId="172" fontId="2" fillId="33" borderId="96" xfId="0" applyNumberFormat="1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vertical="center"/>
    </xf>
    <xf numFmtId="0" fontId="2" fillId="33" borderId="57" xfId="0" applyFont="1" applyFill="1" applyBorder="1" applyAlignment="1">
      <alignment vertical="center"/>
    </xf>
    <xf numFmtId="0" fontId="3" fillId="0" borderId="9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2" fillId="33" borderId="53" xfId="0" applyFont="1" applyFill="1" applyBorder="1" applyAlignment="1">
      <alignment vertical="center"/>
    </xf>
    <xf numFmtId="0" fontId="3" fillId="0" borderId="100" xfId="0" applyFont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2" fillId="33" borderId="70" xfId="0" applyFont="1" applyFill="1" applyBorder="1" applyAlignment="1">
      <alignment vertical="center"/>
    </xf>
    <xf numFmtId="0" fontId="2" fillId="33" borderId="102" xfId="0" applyFont="1" applyFill="1" applyBorder="1" applyAlignment="1">
      <alignment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vertical="center" wrapText="1"/>
    </xf>
    <xf numFmtId="3" fontId="9" fillId="33" borderId="12" xfId="0" applyNumberFormat="1" applyFont="1" applyFill="1" applyBorder="1" applyAlignment="1">
      <alignment vertical="center"/>
    </xf>
    <xf numFmtId="3" fontId="9" fillId="33" borderId="31" xfId="0" applyNumberFormat="1" applyFont="1" applyFill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1" fontId="19" fillId="0" borderId="104" xfId="0" applyNumberFormat="1" applyFont="1" applyBorder="1" applyAlignment="1">
      <alignment horizontal="center"/>
    </xf>
    <xf numFmtId="1" fontId="19" fillId="0" borderId="9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" fontId="23" fillId="33" borderId="105" xfId="0" applyNumberFormat="1" applyFont="1" applyFill="1" applyBorder="1" applyAlignment="1">
      <alignment/>
    </xf>
    <xf numFmtId="1" fontId="23" fillId="33" borderId="24" xfId="0" applyNumberFormat="1" applyFont="1" applyFill="1" applyBorder="1" applyAlignment="1">
      <alignment horizontal="center"/>
    </xf>
    <xf numFmtId="3" fontId="0" fillId="0" borderId="31" xfId="0" applyNumberFormat="1" applyFont="1" applyBorder="1" applyAlignment="1">
      <alignment/>
    </xf>
    <xf numFmtId="3" fontId="0" fillId="0" borderId="106" xfId="0" applyNumberFormat="1" applyFont="1" applyBorder="1" applyAlignment="1">
      <alignment/>
    </xf>
    <xf numFmtId="3" fontId="25" fillId="0" borderId="81" xfId="0" applyNumberFormat="1" applyFont="1" applyBorder="1" applyAlignment="1">
      <alignment/>
    </xf>
    <xf numFmtId="1" fontId="0" fillId="0" borderId="102" xfId="0" applyNumberFormat="1" applyFont="1" applyBorder="1" applyAlignment="1">
      <alignment/>
    </xf>
    <xf numFmtId="3" fontId="0" fillId="0" borderId="61" xfId="0" applyNumberFormat="1" applyBorder="1" applyAlignment="1">
      <alignment/>
    </xf>
    <xf numFmtId="3" fontId="0" fillId="0" borderId="61" xfId="0" applyNumberFormat="1" applyFont="1" applyBorder="1" applyAlignment="1">
      <alignment/>
    </xf>
    <xf numFmtId="175" fontId="0" fillId="0" borderId="107" xfId="0" applyNumberFormat="1" applyFont="1" applyBorder="1" applyAlignment="1">
      <alignment horizontal="center"/>
    </xf>
    <xf numFmtId="3" fontId="0" fillId="0" borderId="108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 wrapText="1"/>
    </xf>
    <xf numFmtId="1" fontId="25" fillId="0" borderId="104" xfId="0" applyNumberFormat="1" applyFont="1" applyBorder="1" applyAlignment="1">
      <alignment horizontal="center"/>
    </xf>
    <xf numFmtId="1" fontId="25" fillId="0" borderId="95" xfId="0" applyNumberFormat="1" applyFont="1" applyBorder="1" applyAlignment="1" quotePrefix="1">
      <alignment horizontal="center"/>
    </xf>
    <xf numFmtId="1" fontId="25" fillId="0" borderId="95" xfId="0" applyNumberFormat="1" applyFont="1" applyBorder="1" applyAlignment="1">
      <alignment horizontal="center"/>
    </xf>
    <xf numFmtId="0" fontId="25" fillId="0" borderId="91" xfId="0" applyFont="1" applyBorder="1" applyAlignment="1">
      <alignment/>
    </xf>
    <xf numFmtId="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Alignment="1">
      <alignment/>
    </xf>
    <xf numFmtId="172" fontId="6" fillId="0" borderId="16" xfId="0" applyNumberFormat="1" applyFont="1" applyBorder="1" applyAlignment="1">
      <alignment vertical="center"/>
    </xf>
    <xf numFmtId="172" fontId="3" fillId="0" borderId="16" xfId="0" applyNumberFormat="1" applyFont="1" applyBorder="1" applyAlignment="1">
      <alignment vertical="center"/>
    </xf>
    <xf numFmtId="172" fontId="16" fillId="0" borderId="30" xfId="0" applyNumberFormat="1" applyFont="1" applyBorder="1" applyAlignment="1">
      <alignment horizontal="right" vertical="center"/>
    </xf>
    <xf numFmtId="172" fontId="3" fillId="0" borderId="32" xfId="0" applyNumberFormat="1" applyFont="1" applyBorder="1" applyAlignment="1">
      <alignment horizontal="right" vertical="center"/>
    </xf>
    <xf numFmtId="172" fontId="3" fillId="0" borderId="26" xfId="0" applyNumberFormat="1" applyFont="1" applyFill="1" applyBorder="1" applyAlignment="1">
      <alignment vertical="center"/>
    </xf>
    <xf numFmtId="174" fontId="2" fillId="0" borderId="0" xfId="54" applyNumberFormat="1" applyFont="1" applyAlignment="1">
      <alignment/>
    </xf>
    <xf numFmtId="0" fontId="2" fillId="0" borderId="80" xfId="0" applyFont="1" applyBorder="1" applyAlignment="1">
      <alignment/>
    </xf>
    <xf numFmtId="3" fontId="2" fillId="0" borderId="81" xfId="0" applyNumberFormat="1" applyFont="1" applyBorder="1" applyAlignment="1">
      <alignment horizontal="right"/>
    </xf>
    <xf numFmtId="0" fontId="5" fillId="0" borderId="64" xfId="0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54" applyNumberFormat="1" applyFont="1" applyAlignment="1">
      <alignment/>
    </xf>
    <xf numFmtId="4" fontId="2" fillId="0" borderId="66" xfId="0" applyNumberFormat="1" applyFont="1" applyBorder="1" applyAlignment="1">
      <alignment vertical="center"/>
    </xf>
    <xf numFmtId="4" fontId="18" fillId="0" borderId="66" xfId="0" applyNumberFormat="1" applyFont="1" applyBorder="1" applyAlignment="1">
      <alignment vertical="center"/>
    </xf>
    <xf numFmtId="4" fontId="2" fillId="0" borderId="67" xfId="0" applyNumberFormat="1" applyFont="1" applyBorder="1" applyAlignment="1">
      <alignment vertical="center"/>
    </xf>
    <xf numFmtId="4" fontId="2" fillId="0" borderId="78" xfId="0" applyNumberFormat="1" applyFont="1" applyBorder="1" applyAlignment="1">
      <alignment vertical="center"/>
    </xf>
    <xf numFmtId="4" fontId="2" fillId="0" borderId="85" xfId="0" applyNumberFormat="1" applyFont="1" applyBorder="1" applyAlignment="1">
      <alignment vertical="center"/>
    </xf>
    <xf numFmtId="0" fontId="12" fillId="0" borderId="93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/>
    </xf>
    <xf numFmtId="0" fontId="2" fillId="33" borderId="48" xfId="0" applyFont="1" applyFill="1" applyBorder="1" applyAlignment="1">
      <alignment vertical="center"/>
    </xf>
    <xf numFmtId="0" fontId="2" fillId="33" borderId="109" xfId="0" applyFont="1" applyFill="1" applyBorder="1" applyAlignment="1">
      <alignment vertical="center"/>
    </xf>
    <xf numFmtId="0" fontId="35" fillId="0" borderId="100" xfId="0" applyFont="1" applyBorder="1" applyAlignment="1">
      <alignment horizontal="center" vertical="center"/>
    </xf>
    <xf numFmtId="0" fontId="36" fillId="33" borderId="37" xfId="0" applyFont="1" applyFill="1" applyBorder="1" applyAlignment="1">
      <alignment horizontal="center" vertical="center" wrapText="1"/>
    </xf>
    <xf numFmtId="0" fontId="36" fillId="33" borderId="110" xfId="0" applyFont="1" applyFill="1" applyBorder="1" applyAlignment="1">
      <alignment horizontal="center" vertical="center" wrapText="1"/>
    </xf>
    <xf numFmtId="0" fontId="36" fillId="33" borderId="100" xfId="0" applyFont="1" applyFill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Continuous" vertical="center"/>
    </xf>
    <xf numFmtId="0" fontId="3" fillId="0" borderId="78" xfId="0" applyFont="1" applyBorder="1" applyAlignment="1">
      <alignment horizontal="centerContinuous" vertical="center"/>
    </xf>
    <xf numFmtId="0" fontId="3" fillId="0" borderId="7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textRotation="90"/>
    </xf>
    <xf numFmtId="0" fontId="37" fillId="0" borderId="1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93" xfId="0" applyFont="1" applyBorder="1" applyAlignment="1">
      <alignment horizontal="center" vertical="center" wrapText="1"/>
    </xf>
    <xf numFmtId="0" fontId="37" fillId="0" borderId="101" xfId="0" applyFont="1" applyBorder="1" applyAlignment="1">
      <alignment horizontal="center" vertical="center" wrapText="1"/>
    </xf>
    <xf numFmtId="0" fontId="38" fillId="33" borderId="64" xfId="0" applyFont="1" applyFill="1" applyBorder="1" applyAlignment="1">
      <alignment horizontal="center"/>
    </xf>
    <xf numFmtId="3" fontId="38" fillId="33" borderId="66" xfId="0" applyNumberFormat="1" applyFont="1" applyFill="1" applyBorder="1" applyAlignment="1">
      <alignment/>
    </xf>
    <xf numFmtId="175" fontId="38" fillId="33" borderId="114" xfId="0" applyNumberFormat="1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3" fontId="3" fillId="33" borderId="66" xfId="0" applyNumberFormat="1" applyFont="1" applyFill="1" applyBorder="1" applyAlignment="1">
      <alignment horizontal="right"/>
    </xf>
    <xf numFmtId="3" fontId="3" fillId="33" borderId="115" xfId="0" applyNumberFormat="1" applyFont="1" applyFill="1" applyBorder="1" applyAlignment="1">
      <alignment horizontal="right"/>
    </xf>
    <xf numFmtId="3" fontId="3" fillId="33" borderId="116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1" xfId="0" applyFont="1" applyFill="1" applyBorder="1" applyAlignment="1">
      <alignment horizontal="center" vertical="center" wrapText="1"/>
    </xf>
    <xf numFmtId="0" fontId="12" fillId="33" borderId="100" xfId="0" applyFont="1" applyFill="1" applyBorder="1" applyAlignment="1">
      <alignment horizontal="center" vertical="center" wrapText="1"/>
    </xf>
    <xf numFmtId="172" fontId="12" fillId="33" borderId="60" xfId="0" applyNumberFormat="1" applyFont="1" applyFill="1" applyBorder="1" applyAlignment="1">
      <alignment horizontal="center" vertical="center"/>
    </xf>
    <xf numFmtId="172" fontId="3" fillId="33" borderId="29" xfId="0" applyNumberFormat="1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91" xfId="0" applyFont="1" applyFill="1" applyBorder="1" applyAlignment="1">
      <alignment horizontal="center" vertical="center"/>
    </xf>
    <xf numFmtId="175" fontId="3" fillId="33" borderId="9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83" xfId="0" applyFont="1" applyFill="1" applyBorder="1" applyAlignment="1">
      <alignment horizontal="center" wrapText="1"/>
    </xf>
    <xf numFmtId="172" fontId="31" fillId="33" borderId="109" xfId="0" applyNumberFormat="1" applyFont="1" applyFill="1" applyBorder="1" applyAlignment="1">
      <alignment/>
    </xf>
    <xf numFmtId="0" fontId="19" fillId="33" borderId="17" xfId="0" applyFont="1" applyFill="1" applyBorder="1" applyAlignment="1">
      <alignment horizontal="left" vertical="center" wrapText="1"/>
    </xf>
    <xf numFmtId="3" fontId="39" fillId="33" borderId="29" xfId="0" applyNumberFormat="1" applyFont="1" applyFill="1" applyBorder="1" applyAlignment="1">
      <alignment vertical="center"/>
    </xf>
    <xf numFmtId="3" fontId="39" fillId="33" borderId="63" xfId="0" applyNumberFormat="1" applyFont="1" applyFill="1" applyBorder="1" applyAlignment="1">
      <alignment vertical="center"/>
    </xf>
    <xf numFmtId="0" fontId="3" fillId="33" borderId="62" xfId="0" applyFont="1" applyFill="1" applyBorder="1" applyAlignment="1">
      <alignment horizontal="center" vertical="center"/>
    </xf>
    <xf numFmtId="3" fontId="3" fillId="33" borderId="117" xfId="0" applyNumberFormat="1" applyFont="1" applyFill="1" applyBorder="1" applyAlignment="1">
      <alignment horizontal="right" vertical="center"/>
    </xf>
    <xf numFmtId="3" fontId="3" fillId="33" borderId="118" xfId="0" applyNumberFormat="1" applyFont="1" applyFill="1" applyBorder="1" applyAlignment="1">
      <alignment horizontal="right" vertical="center"/>
    </xf>
    <xf numFmtId="3" fontId="3" fillId="33" borderId="29" xfId="0" applyNumberFormat="1" applyFont="1" applyFill="1" applyBorder="1" applyAlignment="1">
      <alignment horizontal="right" vertical="center"/>
    </xf>
    <xf numFmtId="3" fontId="3" fillId="33" borderId="13" xfId="0" applyNumberFormat="1" applyFont="1" applyFill="1" applyBorder="1" applyAlignment="1">
      <alignment horizontal="right" vertical="center"/>
    </xf>
    <xf numFmtId="3" fontId="3" fillId="33" borderId="119" xfId="0" applyNumberFormat="1" applyFont="1" applyFill="1" applyBorder="1" applyAlignment="1">
      <alignment horizontal="right" vertical="center"/>
    </xf>
    <xf numFmtId="3" fontId="3" fillId="33" borderId="120" xfId="0" applyNumberFormat="1" applyFont="1" applyFill="1" applyBorder="1" applyAlignment="1">
      <alignment horizontal="right" vertical="center"/>
    </xf>
    <xf numFmtId="3" fontId="3" fillId="33" borderId="121" xfId="0" applyNumberFormat="1" applyFont="1" applyFill="1" applyBorder="1" applyAlignment="1">
      <alignment horizontal="right" vertical="center"/>
    </xf>
    <xf numFmtId="172" fontId="2" fillId="0" borderId="122" xfId="0" applyNumberFormat="1" applyFont="1" applyBorder="1" applyAlignment="1">
      <alignment vertical="center"/>
    </xf>
    <xf numFmtId="172" fontId="2" fillId="0" borderId="17" xfId="0" applyNumberFormat="1" applyFont="1" applyBorder="1" applyAlignment="1">
      <alignment vertical="center"/>
    </xf>
    <xf numFmtId="172" fontId="2" fillId="0" borderId="76" xfId="0" applyNumberFormat="1" applyFont="1" applyBorder="1" applyAlignment="1">
      <alignment vertical="center"/>
    </xf>
    <xf numFmtId="172" fontId="2" fillId="0" borderId="123" xfId="0" applyNumberFormat="1" applyFont="1" applyBorder="1" applyAlignment="1">
      <alignment vertical="center"/>
    </xf>
    <xf numFmtId="172" fontId="2" fillId="0" borderId="18" xfId="0" applyNumberFormat="1" applyFont="1" applyBorder="1" applyAlignment="1">
      <alignment vertical="center"/>
    </xf>
    <xf numFmtId="172" fontId="2" fillId="0" borderId="16" xfId="0" applyNumberFormat="1" applyFont="1" applyBorder="1" applyAlignment="1">
      <alignment horizontal="right" vertical="center"/>
    </xf>
    <xf numFmtId="172" fontId="2" fillId="0" borderId="27" xfId="0" applyNumberFormat="1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172" fontId="2" fillId="0" borderId="68" xfId="0" applyNumberFormat="1" applyFont="1" applyBorder="1" applyAlignment="1">
      <alignment vertical="center"/>
    </xf>
    <xf numFmtId="3" fontId="2" fillId="0" borderId="68" xfId="0" applyNumberFormat="1" applyFont="1" applyBorder="1" applyAlignment="1">
      <alignment vertical="center"/>
    </xf>
    <xf numFmtId="4" fontId="2" fillId="0" borderId="122" xfId="0" applyNumberFormat="1" applyFont="1" applyBorder="1" applyAlignment="1">
      <alignment vertical="center"/>
    </xf>
    <xf numFmtId="182" fontId="2" fillId="0" borderId="68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0" fontId="17" fillId="0" borderId="26" xfId="0" applyFont="1" applyBorder="1" applyAlignment="1">
      <alignment vertical="center" wrapText="1"/>
    </xf>
    <xf numFmtId="172" fontId="2" fillId="35" borderId="71" xfId="0" applyNumberFormat="1" applyFont="1" applyFill="1" applyBorder="1" applyAlignment="1">
      <alignment vertical="center"/>
    </xf>
    <xf numFmtId="172" fontId="18" fillId="35" borderId="71" xfId="0" applyNumberFormat="1" applyFont="1" applyFill="1" applyBorder="1" applyAlignment="1">
      <alignment vertical="center"/>
    </xf>
    <xf numFmtId="172" fontId="2" fillId="35" borderId="72" xfId="0" applyNumberFormat="1" applyFont="1" applyFill="1" applyBorder="1" applyAlignment="1">
      <alignment vertical="center"/>
    </xf>
    <xf numFmtId="172" fontId="2" fillId="35" borderId="30" xfId="0" applyNumberFormat="1" applyFont="1" applyFill="1" applyBorder="1" applyAlignment="1">
      <alignment vertical="center"/>
    </xf>
    <xf numFmtId="172" fontId="18" fillId="35" borderId="26" xfId="0" applyNumberFormat="1" applyFont="1" applyFill="1" applyBorder="1" applyAlignment="1">
      <alignment vertical="center"/>
    </xf>
    <xf numFmtId="172" fontId="2" fillId="35" borderId="26" xfId="0" applyNumberFormat="1" applyFont="1" applyFill="1" applyBorder="1" applyAlignment="1">
      <alignment vertical="center"/>
    </xf>
    <xf numFmtId="172" fontId="2" fillId="35" borderId="32" xfId="0" applyNumberFormat="1" applyFont="1" applyFill="1" applyBorder="1" applyAlignment="1">
      <alignment vertical="center"/>
    </xf>
    <xf numFmtId="172" fontId="2" fillId="35" borderId="16" xfId="0" applyNumberFormat="1" applyFont="1" applyFill="1" applyBorder="1" applyAlignment="1">
      <alignment vertical="center"/>
    </xf>
    <xf numFmtId="172" fontId="2" fillId="35" borderId="5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0" borderId="34" xfId="0" applyNumberFormat="1" applyFont="1" applyFill="1" applyBorder="1" applyAlignment="1">
      <alignment vertical="center"/>
    </xf>
    <xf numFmtId="172" fontId="18" fillId="0" borderId="28" xfId="0" applyNumberFormat="1" applyFont="1" applyFill="1" applyBorder="1" applyAlignment="1">
      <alignment vertical="center"/>
    </xf>
    <xf numFmtId="172" fontId="2" fillId="0" borderId="59" xfId="0" applyNumberFormat="1" applyFont="1" applyFill="1" applyBorder="1" applyAlignment="1">
      <alignment vertical="center"/>
    </xf>
    <xf numFmtId="172" fontId="2" fillId="0" borderId="71" xfId="0" applyNumberFormat="1" applyFont="1" applyFill="1" applyBorder="1" applyAlignment="1">
      <alignment vertical="center"/>
    </xf>
    <xf numFmtId="172" fontId="2" fillId="0" borderId="68" xfId="0" applyNumberFormat="1" applyFont="1" applyFill="1" applyBorder="1" applyAlignment="1">
      <alignment vertical="center"/>
    </xf>
    <xf numFmtId="172" fontId="2" fillId="0" borderId="72" xfId="0" applyNumberFormat="1" applyFont="1" applyFill="1" applyBorder="1" applyAlignment="1">
      <alignment vertical="center"/>
    </xf>
    <xf numFmtId="172" fontId="2" fillId="0" borderId="67" xfId="0" applyNumberFormat="1" applyFont="1" applyFill="1" applyBorder="1" applyAlignment="1">
      <alignment vertical="center"/>
    </xf>
    <xf numFmtId="172" fontId="18" fillId="0" borderId="66" xfId="0" applyNumberFormat="1" applyFont="1" applyFill="1" applyBorder="1" applyAlignment="1">
      <alignment vertical="center"/>
    </xf>
    <xf numFmtId="172" fontId="2" fillId="0" borderId="66" xfId="0" applyNumberFormat="1" applyFont="1" applyFill="1" applyBorder="1" applyAlignment="1">
      <alignment vertical="center"/>
    </xf>
    <xf numFmtId="172" fontId="2" fillId="0" borderId="74" xfId="0" applyNumberFormat="1" applyFont="1" applyFill="1" applyBorder="1" applyAlignment="1">
      <alignment vertical="center"/>
    </xf>
    <xf numFmtId="172" fontId="2" fillId="0" borderId="85" xfId="0" applyNumberFormat="1" applyFont="1" applyFill="1" applyBorder="1" applyAlignment="1">
      <alignment vertical="center"/>
    </xf>
    <xf numFmtId="172" fontId="2" fillId="0" borderId="57" xfId="0" applyNumberFormat="1" applyFont="1" applyFill="1" applyBorder="1" applyAlignment="1">
      <alignment vertical="center"/>
    </xf>
    <xf numFmtId="172" fontId="2" fillId="0" borderId="99" xfId="0" applyNumberFormat="1" applyFont="1" applyFill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124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175" fontId="2" fillId="0" borderId="90" xfId="0" applyNumberFormat="1" applyFont="1" applyBorder="1" applyAlignment="1">
      <alignment vertical="center"/>
    </xf>
    <xf numFmtId="2" fontId="3" fillId="0" borderId="32" xfId="0" applyNumberFormat="1" applyFont="1" applyBorder="1" applyAlignment="1">
      <alignment vertical="center"/>
    </xf>
    <xf numFmtId="0" fontId="14" fillId="0" borderId="2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14" fillId="0" borderId="108" xfId="0" applyFont="1" applyBorder="1" applyAlignment="1">
      <alignment horizontal="center" vertical="center" wrapText="1"/>
    </xf>
    <xf numFmtId="0" fontId="32" fillId="0" borderId="125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vertical="center" wrapText="1"/>
    </xf>
    <xf numFmtId="2" fontId="2" fillId="0" borderId="31" xfId="0" applyNumberFormat="1" applyFont="1" applyBorder="1" applyAlignment="1">
      <alignment vertical="center" wrapText="1"/>
    </xf>
    <xf numFmtId="3" fontId="2" fillId="0" borderId="126" xfId="0" applyNumberFormat="1" applyFont="1" applyBorder="1" applyAlignment="1">
      <alignment vertical="center" wrapText="1"/>
    </xf>
    <xf numFmtId="2" fontId="2" fillId="0" borderId="81" xfId="0" applyNumberFormat="1" applyFont="1" applyBorder="1" applyAlignment="1">
      <alignment vertical="center" wrapText="1"/>
    </xf>
    <xf numFmtId="3" fontId="30" fillId="0" borderId="65" xfId="0" applyNumberFormat="1" applyFont="1" applyBorder="1" applyAlignment="1">
      <alignment vertical="center" wrapText="1"/>
    </xf>
    <xf numFmtId="0" fontId="2" fillId="36" borderId="67" xfId="0" applyFont="1" applyFill="1" applyBorder="1" applyAlignment="1">
      <alignment vertical="center"/>
    </xf>
    <xf numFmtId="0" fontId="2" fillId="36" borderId="78" xfId="0" applyFont="1" applyFill="1" applyBorder="1" applyAlignment="1">
      <alignment vertical="center"/>
    </xf>
    <xf numFmtId="0" fontId="2" fillId="33" borderId="78" xfId="0" applyFont="1" applyFill="1" applyBorder="1" applyAlignment="1">
      <alignment vertical="center"/>
    </xf>
    <xf numFmtId="2" fontId="5" fillId="0" borderId="66" xfId="0" applyNumberFormat="1" applyFont="1" applyBorder="1" applyAlignment="1">
      <alignment vertical="center" wrapText="1"/>
    </xf>
    <xf numFmtId="2" fontId="5" fillId="0" borderId="67" xfId="0" applyNumberFormat="1" applyFont="1" applyBorder="1" applyAlignment="1">
      <alignment vertical="center" wrapText="1"/>
    </xf>
    <xf numFmtId="3" fontId="2" fillId="0" borderId="80" xfId="0" applyNumberFormat="1" applyFont="1" applyBorder="1" applyAlignment="1">
      <alignment vertical="center" wrapText="1"/>
    </xf>
    <xf numFmtId="2" fontId="2" fillId="0" borderId="61" xfId="0" applyNumberFormat="1" applyFont="1" applyBorder="1" applyAlignment="1">
      <alignment vertical="center" wrapText="1"/>
    </xf>
    <xf numFmtId="3" fontId="5" fillId="0" borderId="64" xfId="0" applyNumberFormat="1" applyFont="1" applyBorder="1" applyAlignment="1">
      <alignment vertical="center" wrapText="1"/>
    </xf>
    <xf numFmtId="2" fontId="5" fillId="0" borderId="78" xfId="0" applyNumberFormat="1" applyFont="1" applyBorder="1" applyAlignment="1">
      <alignment vertical="center" wrapText="1"/>
    </xf>
    <xf numFmtId="0" fontId="14" fillId="0" borderId="125" xfId="0" applyFont="1" applyBorder="1" applyAlignment="1">
      <alignment horizontal="center" vertical="center" wrapText="1"/>
    </xf>
    <xf numFmtId="0" fontId="14" fillId="0" borderId="127" xfId="0" applyFont="1" applyBorder="1" applyAlignment="1">
      <alignment horizontal="center" vertical="center" wrapText="1"/>
    </xf>
    <xf numFmtId="0" fontId="32" fillId="0" borderId="128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vertical="center"/>
    </xf>
    <xf numFmtId="0" fontId="32" fillId="0" borderId="107" xfId="0" applyFont="1" applyBorder="1" applyAlignment="1">
      <alignment horizontal="center" vertical="center" wrapText="1"/>
    </xf>
    <xf numFmtId="2" fontId="5" fillId="0" borderId="122" xfId="0" applyNumberFormat="1" applyFont="1" applyBorder="1" applyAlignment="1">
      <alignment vertical="center" wrapText="1"/>
    </xf>
    <xf numFmtId="3" fontId="5" fillId="0" borderId="129" xfId="0" applyNumberFormat="1" applyFont="1" applyBorder="1" applyAlignment="1">
      <alignment vertical="center" wrapText="1"/>
    </xf>
    <xf numFmtId="2" fontId="2" fillId="0" borderId="34" xfId="0" applyNumberFormat="1" applyFont="1" applyBorder="1" applyAlignment="1">
      <alignment vertical="center" wrapText="1"/>
    </xf>
    <xf numFmtId="2" fontId="2" fillId="33" borderId="85" xfId="0" applyNumberFormat="1" applyFont="1" applyFill="1" applyBorder="1" applyAlignment="1">
      <alignment vertical="center"/>
    </xf>
    <xf numFmtId="0" fontId="2" fillId="33" borderId="67" xfId="0" applyFont="1" applyFill="1" applyBorder="1" applyAlignment="1">
      <alignment vertical="center"/>
    </xf>
    <xf numFmtId="0" fontId="32" fillId="35" borderId="81" xfId="0" applyFont="1" applyFill="1" applyBorder="1" applyAlignment="1">
      <alignment horizontal="center" vertical="center" wrapText="1"/>
    </xf>
    <xf numFmtId="0" fontId="32" fillId="35" borderId="61" xfId="0" applyFont="1" applyFill="1" applyBorder="1" applyAlignment="1">
      <alignment horizontal="center" vertical="center" wrapText="1"/>
    </xf>
    <xf numFmtId="0" fontId="32" fillId="35" borderId="26" xfId="0" applyFont="1" applyFill="1" applyBorder="1" applyAlignment="1">
      <alignment horizontal="center" vertical="center" wrapText="1"/>
    </xf>
    <xf numFmtId="175" fontId="2" fillId="0" borderId="58" xfId="0" applyNumberFormat="1" applyFont="1" applyBorder="1" applyAlignment="1">
      <alignment vertical="center"/>
    </xf>
    <xf numFmtId="175" fontId="2" fillId="0" borderId="92" xfId="0" applyNumberFormat="1" applyFont="1" applyBorder="1" applyAlignment="1">
      <alignment vertical="center"/>
    </xf>
    <xf numFmtId="175" fontId="5" fillId="0" borderId="64" xfId="0" applyNumberFormat="1" applyFont="1" applyFill="1" applyBorder="1" applyAlignment="1">
      <alignment vertical="center"/>
    </xf>
    <xf numFmtId="175" fontId="5" fillId="0" borderId="85" xfId="0" applyNumberFormat="1" applyFont="1" applyBorder="1" applyAlignment="1">
      <alignment vertical="center"/>
    </xf>
    <xf numFmtId="175" fontId="5" fillId="0" borderId="122" xfId="0" applyNumberFormat="1" applyFont="1" applyBorder="1" applyAlignment="1">
      <alignment vertical="center"/>
    </xf>
    <xf numFmtId="175" fontId="5" fillId="0" borderId="65" xfId="0" applyNumberFormat="1" applyFont="1" applyBorder="1" applyAlignment="1">
      <alignment vertical="center"/>
    </xf>
    <xf numFmtId="175" fontId="2" fillId="0" borderId="75" xfId="0" applyNumberFormat="1" applyFont="1" applyBorder="1" applyAlignment="1">
      <alignment vertical="center"/>
    </xf>
    <xf numFmtId="175" fontId="2" fillId="0" borderId="51" xfId="0" applyNumberFormat="1" applyFont="1" applyBorder="1" applyAlignment="1">
      <alignment vertical="center"/>
    </xf>
    <xf numFmtId="175" fontId="2" fillId="0" borderId="16" xfId="0" applyNumberFormat="1" applyFont="1" applyBorder="1" applyAlignment="1">
      <alignment vertical="center"/>
    </xf>
    <xf numFmtId="175" fontId="2" fillId="0" borderId="72" xfId="0" applyNumberFormat="1" applyFont="1" applyBorder="1" applyAlignment="1">
      <alignment vertical="center"/>
    </xf>
    <xf numFmtId="175" fontId="2" fillId="0" borderId="15" xfId="0" applyNumberFormat="1" applyFont="1" applyBorder="1" applyAlignment="1">
      <alignment vertical="center"/>
    </xf>
    <xf numFmtId="175" fontId="2" fillId="0" borderId="12" xfId="0" applyNumberFormat="1" applyFont="1" applyBorder="1" applyAlignment="1">
      <alignment vertical="center"/>
    </xf>
    <xf numFmtId="175" fontId="2" fillId="0" borderId="76" xfId="0" applyNumberFormat="1" applyFont="1" applyBorder="1" applyAlignment="1">
      <alignment vertical="center"/>
    </xf>
    <xf numFmtId="175" fontId="2" fillId="0" borderId="24" xfId="0" applyNumberFormat="1" applyFont="1" applyBorder="1" applyAlignment="1">
      <alignment vertical="center"/>
    </xf>
    <xf numFmtId="175" fontId="2" fillId="0" borderId="83" xfId="0" applyNumberFormat="1" applyFont="1" applyBorder="1" applyAlignment="1">
      <alignment vertical="center"/>
    </xf>
    <xf numFmtId="175" fontId="2" fillId="0" borderId="123" xfId="0" applyNumberFormat="1" applyFont="1" applyBorder="1" applyAlignment="1">
      <alignment vertical="center"/>
    </xf>
    <xf numFmtId="175" fontId="2" fillId="0" borderId="27" xfId="0" applyNumberFormat="1" applyFont="1" applyBorder="1" applyAlignment="1">
      <alignment vertical="center"/>
    </xf>
    <xf numFmtId="175" fontId="2" fillId="0" borderId="60" xfId="0" applyNumberFormat="1" applyFont="1" applyBorder="1" applyAlignment="1">
      <alignment vertical="center"/>
    </xf>
    <xf numFmtId="175" fontId="2" fillId="0" borderId="84" xfId="0" applyNumberFormat="1" applyFont="1" applyBorder="1" applyAlignment="1">
      <alignment vertical="center"/>
    </xf>
    <xf numFmtId="175" fontId="2" fillId="0" borderId="105" xfId="0" applyNumberFormat="1" applyFont="1" applyBorder="1" applyAlignment="1">
      <alignment vertical="center"/>
    </xf>
    <xf numFmtId="175" fontId="2" fillId="0" borderId="99" xfId="0" applyNumberFormat="1" applyFont="1" applyBorder="1" applyAlignment="1">
      <alignment vertical="center"/>
    </xf>
    <xf numFmtId="175" fontId="2" fillId="0" borderId="20" xfId="0" applyNumberFormat="1" applyFont="1" applyBorder="1" applyAlignment="1">
      <alignment vertical="center"/>
    </xf>
    <xf numFmtId="175" fontId="2" fillId="0" borderId="26" xfId="0" applyNumberFormat="1" applyFont="1" applyBorder="1" applyAlignment="1">
      <alignment vertical="center"/>
    </xf>
    <xf numFmtId="175" fontId="2" fillId="0" borderId="16" xfId="0" applyNumberFormat="1" applyFont="1" applyFill="1" applyBorder="1" applyAlignment="1">
      <alignment vertical="center"/>
    </xf>
    <xf numFmtId="175" fontId="2" fillId="0" borderId="51" xfId="0" applyNumberFormat="1" applyFont="1" applyFill="1" applyBorder="1" applyAlignment="1">
      <alignment vertical="center"/>
    </xf>
    <xf numFmtId="175" fontId="2" fillId="0" borderId="28" xfId="0" applyNumberFormat="1" applyFont="1" applyBorder="1" applyAlignment="1">
      <alignment vertical="center"/>
    </xf>
    <xf numFmtId="175" fontId="2" fillId="0" borderId="59" xfId="0" applyNumberFormat="1" applyFont="1" applyBorder="1" applyAlignment="1">
      <alignment vertical="center"/>
    </xf>
    <xf numFmtId="175" fontId="2" fillId="0" borderId="25" xfId="0" applyNumberFormat="1" applyFont="1" applyBorder="1" applyAlignment="1">
      <alignment vertical="center"/>
    </xf>
    <xf numFmtId="175" fontId="5" fillId="0" borderId="17" xfId="0" applyNumberFormat="1" applyFont="1" applyBorder="1" applyAlignment="1">
      <alignment vertical="center"/>
    </xf>
    <xf numFmtId="175" fontId="5" fillId="0" borderId="84" xfId="0" applyNumberFormat="1" applyFont="1" applyBorder="1" applyAlignment="1">
      <alignment vertical="center"/>
    </xf>
    <xf numFmtId="175" fontId="2" fillId="0" borderId="61" xfId="0" applyNumberFormat="1" applyFont="1" applyBorder="1" applyAlignment="1">
      <alignment vertical="center"/>
    </xf>
    <xf numFmtId="175" fontId="2" fillId="0" borderId="29" xfId="0" applyNumberFormat="1" applyFont="1" applyBorder="1" applyAlignment="1">
      <alignment vertical="center"/>
    </xf>
    <xf numFmtId="175" fontId="2" fillId="0" borderId="66" xfId="0" applyNumberFormat="1" applyFont="1" applyBorder="1" applyAlignment="1">
      <alignment vertical="center"/>
    </xf>
    <xf numFmtId="175" fontId="2" fillId="0" borderId="0" xfId="0" applyNumberFormat="1" applyFont="1" applyBorder="1" applyAlignment="1">
      <alignment vertical="center"/>
    </xf>
    <xf numFmtId="175" fontId="2" fillId="0" borderId="70" xfId="0" applyNumberFormat="1" applyFont="1" applyBorder="1" applyAlignment="1">
      <alignment vertical="center"/>
    </xf>
    <xf numFmtId="175" fontId="2" fillId="0" borderId="102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 wrapText="1"/>
    </xf>
    <xf numFmtId="2" fontId="2" fillId="0" borderId="68" xfId="0" applyNumberFormat="1" applyFont="1" applyBorder="1" applyAlignment="1">
      <alignment vertical="center" wrapText="1"/>
    </xf>
    <xf numFmtId="2" fontId="2" fillId="0" borderId="73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3" fontId="2" fillId="0" borderId="70" xfId="0" applyNumberFormat="1" applyFont="1" applyBorder="1" applyAlignment="1">
      <alignment vertical="center" wrapText="1"/>
    </xf>
    <xf numFmtId="3" fontId="2" fillId="0" borderId="102" xfId="0" applyNumberFormat="1" applyFont="1" applyBorder="1" applyAlignment="1">
      <alignment vertical="center" wrapText="1"/>
    </xf>
    <xf numFmtId="3" fontId="2" fillId="0" borderId="60" xfId="0" applyNumberFormat="1" applyFont="1" applyBorder="1" applyAlignment="1">
      <alignment vertical="center" wrapText="1"/>
    </xf>
    <xf numFmtId="3" fontId="2" fillId="0" borderId="64" xfId="0" applyNumberFormat="1" applyFont="1" applyBorder="1" applyAlignment="1">
      <alignment vertical="center" wrapText="1"/>
    </xf>
    <xf numFmtId="2" fontId="2" fillId="0" borderId="122" xfId="0" applyNumberFormat="1" applyFont="1" applyBorder="1" applyAlignment="1">
      <alignment vertical="center" wrapText="1"/>
    </xf>
    <xf numFmtId="2" fontId="2" fillId="0" borderId="67" xfId="0" applyNumberFormat="1" applyFont="1" applyBorder="1" applyAlignment="1">
      <alignment vertical="center" wrapText="1"/>
    </xf>
    <xf numFmtId="175" fontId="2" fillId="0" borderId="66" xfId="0" applyNumberFormat="1" applyFont="1" applyFill="1" applyBorder="1" applyAlignment="1">
      <alignment vertical="center"/>
    </xf>
    <xf numFmtId="175" fontId="2" fillId="0" borderId="85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vertical="center" wrapText="1"/>
    </xf>
    <xf numFmtId="2" fontId="2" fillId="0" borderId="108" xfId="0" applyNumberFormat="1" applyFont="1" applyBorder="1" applyAlignment="1">
      <alignment vertical="center" wrapText="1"/>
    </xf>
    <xf numFmtId="175" fontId="2" fillId="0" borderId="28" xfId="0" applyNumberFormat="1" applyFont="1" applyFill="1" applyBorder="1" applyAlignment="1">
      <alignment vertical="center"/>
    </xf>
    <xf numFmtId="3" fontId="5" fillId="0" borderId="102" xfId="0" applyNumberFormat="1" applyFont="1" applyBorder="1" applyAlignment="1">
      <alignment vertical="center" wrapText="1"/>
    </xf>
    <xf numFmtId="175" fontId="2" fillId="33" borderId="61" xfId="0" applyNumberFormat="1" applyFont="1" applyFill="1" applyBorder="1" applyAlignment="1">
      <alignment vertical="center"/>
    </xf>
    <xf numFmtId="175" fontId="2" fillId="33" borderId="92" xfId="0" applyNumberFormat="1" applyFont="1" applyFill="1" applyBorder="1" applyAlignment="1">
      <alignment vertical="center"/>
    </xf>
    <xf numFmtId="175" fontId="2" fillId="0" borderId="32" xfId="0" applyNumberFormat="1" applyFont="1" applyBorder="1" applyAlignment="1">
      <alignment vertical="center"/>
    </xf>
    <xf numFmtId="175" fontId="2" fillId="0" borderId="130" xfId="0" applyNumberFormat="1" applyFont="1" applyBorder="1" applyAlignment="1">
      <alignment vertical="center"/>
    </xf>
    <xf numFmtId="0" fontId="32" fillId="35" borderId="131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5" fillId="0" borderId="0" xfId="0" applyFont="1" applyBorder="1" applyAlignment="1">
      <alignment vertical="center"/>
    </xf>
    <xf numFmtId="175" fontId="0" fillId="0" borderId="23" xfId="0" applyNumberFormat="1" applyFont="1" applyBorder="1" applyAlignment="1">
      <alignment horizontal="center" vertical="center"/>
    </xf>
    <xf numFmtId="175" fontId="0" fillId="33" borderId="23" xfId="0" applyNumberFormat="1" applyFont="1" applyFill="1" applyBorder="1" applyAlignment="1">
      <alignment horizontal="center" vertical="center"/>
    </xf>
    <xf numFmtId="175" fontId="0" fillId="0" borderId="44" xfId="0" applyNumberFormat="1" applyFont="1" applyBorder="1" applyAlignment="1">
      <alignment horizontal="center" vertical="center"/>
    </xf>
    <xf numFmtId="175" fontId="40" fillId="33" borderId="132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54" applyNumberFormat="1" applyFont="1" applyAlignment="1">
      <alignment vertical="center"/>
    </xf>
    <xf numFmtId="0" fontId="41" fillId="0" borderId="101" xfId="0" applyFont="1" applyBorder="1" applyAlignment="1">
      <alignment horizontal="center" vertical="center" wrapText="1"/>
    </xf>
    <xf numFmtId="172" fontId="42" fillId="0" borderId="51" xfId="0" applyNumberFormat="1" applyFont="1" applyBorder="1" applyAlignment="1">
      <alignment vertical="center"/>
    </xf>
    <xf numFmtId="172" fontId="42" fillId="0" borderId="36" xfId="0" applyNumberFormat="1" applyFont="1" applyBorder="1" applyAlignment="1">
      <alignment vertical="center"/>
    </xf>
    <xf numFmtId="172" fontId="42" fillId="0" borderId="23" xfId="0" applyNumberFormat="1" applyFont="1" applyBorder="1" applyAlignment="1">
      <alignment vertical="center"/>
    </xf>
    <xf numFmtId="3" fontId="38" fillId="33" borderId="67" xfId="0" applyNumberFormat="1" applyFont="1" applyFill="1" applyBorder="1" applyAlignment="1">
      <alignment/>
    </xf>
    <xf numFmtId="3" fontId="38" fillId="33" borderId="64" xfId="0" applyNumberFormat="1" applyFont="1" applyFill="1" applyBorder="1" applyAlignment="1">
      <alignment/>
    </xf>
    <xf numFmtId="1" fontId="43" fillId="33" borderId="64" xfId="0" applyNumberFormat="1" applyFont="1" applyFill="1" applyBorder="1" applyAlignment="1">
      <alignment/>
    </xf>
    <xf numFmtId="3" fontId="43" fillId="33" borderId="66" xfId="0" applyNumberFormat="1" applyFont="1" applyFill="1" applyBorder="1" applyAlignment="1">
      <alignment/>
    </xf>
    <xf numFmtId="3" fontId="43" fillId="33" borderId="67" xfId="0" applyNumberFormat="1" applyFont="1" applyFill="1" applyBorder="1" applyAlignment="1">
      <alignment/>
    </xf>
    <xf numFmtId="175" fontId="43" fillId="33" borderId="114" xfId="0" applyNumberFormat="1" applyFont="1" applyFill="1" applyBorder="1" applyAlignment="1">
      <alignment horizontal="center"/>
    </xf>
    <xf numFmtId="0" fontId="2" fillId="0" borderId="90" xfId="0" applyFont="1" applyBorder="1" applyAlignment="1">
      <alignment horizontal="right"/>
    </xf>
    <xf numFmtId="3" fontId="3" fillId="33" borderId="132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/>
    </xf>
    <xf numFmtId="175" fontId="25" fillId="0" borderId="0" xfId="0" applyNumberFormat="1" applyFont="1" applyAlignment="1">
      <alignment/>
    </xf>
    <xf numFmtId="174" fontId="0" fillId="0" borderId="0" xfId="54" applyNumberFormat="1" applyFont="1" applyAlignment="1">
      <alignment/>
    </xf>
    <xf numFmtId="1" fontId="0" fillId="0" borderId="102" xfId="0" applyNumberFormat="1" applyFont="1" applyBorder="1" applyAlignment="1">
      <alignment wrapText="1"/>
    </xf>
    <xf numFmtId="3" fontId="25" fillId="0" borderId="61" xfId="0" applyNumberFormat="1" applyFont="1" applyBorder="1" applyAlignment="1">
      <alignment/>
    </xf>
    <xf numFmtId="3" fontId="0" fillId="0" borderId="61" xfId="0" applyNumberFormat="1" applyFont="1" applyBorder="1" applyAlignment="1">
      <alignment horizontal="right" wrapText="1"/>
    </xf>
    <xf numFmtId="174" fontId="0" fillId="0" borderId="0" xfId="54" applyNumberFormat="1" applyFont="1" applyAlignment="1">
      <alignment/>
    </xf>
    <xf numFmtId="1" fontId="25" fillId="0" borderId="0" xfId="0" applyNumberFormat="1" applyFont="1" applyAlignment="1">
      <alignment/>
    </xf>
    <xf numFmtId="9" fontId="25" fillId="0" borderId="0" xfId="54" applyNumberFormat="1" applyFont="1" applyAlignment="1">
      <alignment/>
    </xf>
    <xf numFmtId="172" fontId="6" fillId="0" borderId="108" xfId="0" applyNumberFormat="1" applyFont="1" applyBorder="1" applyAlignment="1">
      <alignment vertical="center"/>
    </xf>
    <xf numFmtId="172" fontId="16" fillId="0" borderId="61" xfId="0" applyNumberFormat="1" applyFont="1" applyBorder="1" applyAlignment="1">
      <alignment horizontal="center" vertical="center"/>
    </xf>
    <xf numFmtId="172" fontId="6" fillId="0" borderId="133" xfId="0" applyNumberFormat="1" applyFont="1" applyBorder="1" applyAlignment="1">
      <alignment vertical="center"/>
    </xf>
    <xf numFmtId="172" fontId="16" fillId="0" borderId="107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172" fontId="6" fillId="0" borderId="61" xfId="0" applyNumberFormat="1" applyFont="1" applyBorder="1" applyAlignment="1">
      <alignment vertical="center"/>
    </xf>
    <xf numFmtId="0" fontId="12" fillId="0" borderId="93" xfId="0" applyFont="1" applyBorder="1" applyAlignment="1">
      <alignment horizontal="center" vertical="center" textRotation="90"/>
    </xf>
    <xf numFmtId="172" fontId="6" fillId="0" borderId="0" xfId="0" applyNumberFormat="1" applyFont="1" applyBorder="1" applyAlignment="1">
      <alignment vertical="center"/>
    </xf>
    <xf numFmtId="172" fontId="3" fillId="0" borderId="51" xfId="0" applyNumberFormat="1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7" fillId="0" borderId="104" xfId="0" applyFont="1" applyBorder="1" applyAlignment="1">
      <alignment vertical="center"/>
    </xf>
    <xf numFmtId="0" fontId="27" fillId="0" borderId="90" xfId="0" applyFont="1" applyBorder="1" applyAlignment="1">
      <alignment vertical="center"/>
    </xf>
    <xf numFmtId="0" fontId="28" fillId="0" borderId="90" xfId="0" applyFont="1" applyBorder="1" applyAlignment="1">
      <alignment vertical="center"/>
    </xf>
    <xf numFmtId="0" fontId="27" fillId="0" borderId="95" xfId="0" applyFont="1" applyBorder="1" applyAlignment="1">
      <alignment vertical="center"/>
    </xf>
    <xf numFmtId="172" fontId="6" fillId="0" borderId="42" xfId="0" applyNumberFormat="1" applyFont="1" applyBorder="1" applyAlignment="1">
      <alignment vertical="center"/>
    </xf>
    <xf numFmtId="172" fontId="6" fillId="34" borderId="26" xfId="0" applyNumberFormat="1" applyFont="1" applyFill="1" applyBorder="1" applyAlignment="1">
      <alignment vertical="center"/>
    </xf>
    <xf numFmtId="172" fontId="6" fillId="34" borderId="23" xfId="0" applyNumberFormat="1" applyFont="1" applyFill="1" applyBorder="1" applyAlignment="1">
      <alignment vertical="center"/>
    </xf>
    <xf numFmtId="172" fontId="16" fillId="34" borderId="0" xfId="0" applyNumberFormat="1" applyFont="1" applyFill="1" applyBorder="1" applyAlignment="1">
      <alignment horizontal="right" vertical="center"/>
    </xf>
    <xf numFmtId="172" fontId="6" fillId="34" borderId="16" xfId="0" applyNumberFormat="1" applyFont="1" applyFill="1" applyBorder="1" applyAlignment="1">
      <alignment vertical="center"/>
    </xf>
    <xf numFmtId="172" fontId="6" fillId="34" borderId="36" xfId="0" applyNumberFormat="1" applyFont="1" applyFill="1" applyBorder="1" applyAlignment="1">
      <alignment vertical="center"/>
    </xf>
    <xf numFmtId="172" fontId="6" fillId="34" borderId="61" xfId="0" applyNumberFormat="1" applyFont="1" applyFill="1" applyBorder="1" applyAlignment="1">
      <alignment vertical="center"/>
    </xf>
    <xf numFmtId="172" fontId="6" fillId="34" borderId="25" xfId="0" applyNumberFormat="1" applyFont="1" applyFill="1" applyBorder="1" applyAlignment="1">
      <alignment vertical="center"/>
    </xf>
    <xf numFmtId="172" fontId="16" fillId="34" borderId="132" xfId="0" applyNumberFormat="1" applyFont="1" applyFill="1" applyBorder="1" applyAlignment="1">
      <alignment horizontal="center" vertical="center"/>
    </xf>
    <xf numFmtId="175" fontId="5" fillId="34" borderId="122" xfId="0" applyNumberFormat="1" applyFont="1" applyFill="1" applyBorder="1" applyAlignment="1">
      <alignment vertical="center"/>
    </xf>
    <xf numFmtId="2" fontId="5" fillId="34" borderId="85" xfId="0" applyNumberFormat="1" applyFont="1" applyFill="1" applyBorder="1" applyAlignment="1">
      <alignment vertical="center"/>
    </xf>
    <xf numFmtId="175" fontId="2" fillId="34" borderId="16" xfId="0" applyNumberFormat="1" applyFont="1" applyFill="1" applyBorder="1" applyAlignment="1">
      <alignment vertical="center"/>
    </xf>
    <xf numFmtId="175" fontId="2" fillId="34" borderId="51" xfId="0" applyNumberFormat="1" applyFont="1" applyFill="1" applyBorder="1" applyAlignment="1">
      <alignment vertical="center"/>
    </xf>
    <xf numFmtId="0" fontId="32" fillId="34" borderId="81" xfId="0" applyFont="1" applyFill="1" applyBorder="1" applyAlignment="1">
      <alignment horizontal="center" vertical="center" wrapText="1"/>
    </xf>
    <xf numFmtId="0" fontId="32" fillId="34" borderId="134" xfId="0" applyFont="1" applyFill="1" applyBorder="1" applyAlignment="1">
      <alignment horizontal="center" vertical="center" wrapText="1"/>
    </xf>
    <xf numFmtId="0" fontId="32" fillId="34" borderId="135" xfId="0" applyFont="1" applyFill="1" applyBorder="1" applyAlignment="1">
      <alignment horizontal="center" vertical="center" wrapText="1"/>
    </xf>
    <xf numFmtId="0" fontId="32" fillId="34" borderId="61" xfId="0" applyFont="1" applyFill="1" applyBorder="1" applyAlignment="1">
      <alignment horizontal="center" vertical="center" wrapText="1"/>
    </xf>
    <xf numFmtId="0" fontId="32" fillId="34" borderId="92" xfId="0" applyFont="1" applyFill="1" applyBorder="1" applyAlignment="1">
      <alignment horizontal="center" vertical="center" wrapText="1"/>
    </xf>
    <xf numFmtId="0" fontId="32" fillId="34" borderId="25" xfId="0" applyFont="1" applyFill="1" applyBorder="1" applyAlignment="1">
      <alignment horizontal="center" vertical="center" wrapText="1"/>
    </xf>
    <xf numFmtId="0" fontId="32" fillId="34" borderId="29" xfId="0" applyFont="1" applyFill="1" applyBorder="1" applyAlignment="1">
      <alignment horizontal="center" vertical="center" wrapText="1"/>
    </xf>
    <xf numFmtId="0" fontId="32" fillId="34" borderId="51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 wrapText="1"/>
    </xf>
    <xf numFmtId="172" fontId="27" fillId="0" borderId="23" xfId="0" applyNumberFormat="1" applyFont="1" applyBorder="1" applyAlignment="1">
      <alignment vertical="center"/>
    </xf>
    <xf numFmtId="172" fontId="27" fillId="0" borderId="36" xfId="0" applyNumberFormat="1" applyFont="1" applyBorder="1" applyAlignment="1">
      <alignment vertical="center"/>
    </xf>
    <xf numFmtId="172" fontId="3" fillId="0" borderId="36" xfId="0" applyNumberFormat="1" applyFont="1" applyBorder="1" applyAlignment="1">
      <alignment horizontal="center" vertical="center"/>
    </xf>
    <xf numFmtId="0" fontId="28" fillId="33" borderId="129" xfId="0" applyFont="1" applyFill="1" applyBorder="1" applyAlignment="1">
      <alignment vertical="center"/>
    </xf>
    <xf numFmtId="172" fontId="19" fillId="33" borderId="66" xfId="0" applyNumberFormat="1" applyFont="1" applyFill="1" applyBorder="1" applyAlignment="1">
      <alignment horizontal="center" vertical="center"/>
    </xf>
    <xf numFmtId="172" fontId="19" fillId="33" borderId="114" xfId="0" applyNumberFormat="1" applyFont="1" applyFill="1" applyBorder="1" applyAlignment="1">
      <alignment horizontal="center" vertical="center"/>
    </xf>
    <xf numFmtId="172" fontId="19" fillId="33" borderId="78" xfId="0" applyNumberFormat="1" applyFont="1" applyFill="1" applyBorder="1" applyAlignment="1">
      <alignment horizontal="right" vertical="center"/>
    </xf>
    <xf numFmtId="172" fontId="44" fillId="33" borderId="36" xfId="0" applyNumberFormat="1" applyFont="1" applyFill="1" applyBorder="1" applyAlignment="1">
      <alignment horizontal="center" vertical="center"/>
    </xf>
    <xf numFmtId="172" fontId="19" fillId="33" borderId="78" xfId="0" applyNumberFormat="1" applyFont="1" applyFill="1" applyBorder="1" applyAlignment="1">
      <alignment vertical="center"/>
    </xf>
    <xf numFmtId="172" fontId="19" fillId="33" borderId="67" xfId="0" applyNumberFormat="1" applyFont="1" applyFill="1" applyBorder="1" applyAlignment="1">
      <alignment vertical="center"/>
    </xf>
    <xf numFmtId="172" fontId="19" fillId="33" borderId="136" xfId="0" applyNumberFormat="1" applyFont="1" applyFill="1" applyBorder="1" applyAlignment="1">
      <alignment vertical="center"/>
    </xf>
    <xf numFmtId="172" fontId="19" fillId="33" borderId="66" xfId="0" applyNumberFormat="1" applyFont="1" applyFill="1" applyBorder="1" applyAlignment="1">
      <alignment vertical="center"/>
    </xf>
    <xf numFmtId="172" fontId="19" fillId="33" borderId="122" xfId="0" applyNumberFormat="1" applyFont="1" applyFill="1" applyBorder="1" applyAlignment="1">
      <alignment vertical="center"/>
    </xf>
    <xf numFmtId="0" fontId="2" fillId="0" borderId="102" xfId="0" applyFont="1" applyBorder="1" applyAlignment="1">
      <alignment/>
    </xf>
    <xf numFmtId="0" fontId="9" fillId="0" borderId="61" xfId="0" applyFont="1" applyBorder="1" applyAlignment="1">
      <alignment vertical="center" wrapText="1"/>
    </xf>
    <xf numFmtId="3" fontId="2" fillId="0" borderId="61" xfId="0" applyNumberFormat="1" applyFont="1" applyBorder="1" applyAlignment="1">
      <alignment horizontal="right"/>
    </xf>
    <xf numFmtId="3" fontId="2" fillId="0" borderId="137" xfId="0" applyNumberFormat="1" applyFont="1" applyBorder="1" applyAlignment="1">
      <alignment horizontal="right"/>
    </xf>
    <xf numFmtId="189" fontId="2" fillId="0" borderId="138" xfId="0" applyNumberFormat="1" applyFont="1" applyBorder="1" applyAlignment="1">
      <alignment/>
    </xf>
    <xf numFmtId="175" fontId="2" fillId="0" borderId="139" xfId="0" applyNumberFormat="1" applyFont="1" applyBorder="1" applyAlignment="1">
      <alignment horizontal="right"/>
    </xf>
    <xf numFmtId="172" fontId="2" fillId="0" borderId="76" xfId="0" applyNumberFormat="1" applyFont="1" applyBorder="1" applyAlignment="1">
      <alignment horizontal="right"/>
    </xf>
    <xf numFmtId="3" fontId="9" fillId="0" borderId="87" xfId="0" applyNumberFormat="1" applyFont="1" applyBorder="1" applyAlignment="1">
      <alignment horizontal="right"/>
    </xf>
    <xf numFmtId="175" fontId="2" fillId="0" borderId="14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/>
    </xf>
    <xf numFmtId="175" fontId="2" fillId="0" borderId="141" xfId="0" applyNumberFormat="1" applyFont="1" applyBorder="1" applyAlignment="1">
      <alignment horizontal="right"/>
    </xf>
    <xf numFmtId="175" fontId="3" fillId="33" borderId="142" xfId="0" applyNumberFormat="1" applyFont="1" applyFill="1" applyBorder="1" applyAlignment="1">
      <alignment horizontal="right"/>
    </xf>
    <xf numFmtId="172" fontId="3" fillId="33" borderId="76" xfId="0" applyNumberFormat="1" applyFont="1" applyFill="1" applyBorder="1" applyAlignment="1">
      <alignment horizontal="right"/>
    </xf>
    <xf numFmtId="189" fontId="2" fillId="0" borderId="143" xfId="0" applyNumberFormat="1" applyFont="1" applyBorder="1" applyAlignment="1">
      <alignment/>
    </xf>
    <xf numFmtId="189" fontId="2" fillId="0" borderId="144" xfId="0" applyNumberFormat="1" applyFont="1" applyBorder="1" applyAlignment="1">
      <alignment/>
    </xf>
    <xf numFmtId="0" fontId="3" fillId="0" borderId="145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189" fontId="2" fillId="0" borderId="139" xfId="0" applyNumberFormat="1" applyFont="1" applyBorder="1" applyAlignment="1">
      <alignment/>
    </xf>
    <xf numFmtId="189" fontId="2" fillId="0" borderId="147" xfId="0" applyNumberFormat="1" applyFont="1" applyBorder="1" applyAlignment="1">
      <alignment/>
    </xf>
    <xf numFmtId="172" fontId="2" fillId="0" borderId="51" xfId="0" applyNumberFormat="1" applyFont="1" applyBorder="1" applyAlignment="1">
      <alignment horizontal="right"/>
    </xf>
    <xf numFmtId="189" fontId="2" fillId="0" borderId="18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89" fontId="2" fillId="0" borderId="138" xfId="0" applyNumberFormat="1" applyFont="1" applyBorder="1" applyAlignment="1">
      <alignment horizontal="right"/>
    </xf>
    <xf numFmtId="189" fontId="2" fillId="0" borderId="25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72" fontId="3" fillId="33" borderId="85" xfId="0" applyNumberFormat="1" applyFont="1" applyFill="1" applyBorder="1" applyAlignment="1">
      <alignment horizontal="right"/>
    </xf>
    <xf numFmtId="189" fontId="2" fillId="0" borderId="139" xfId="0" applyNumberFormat="1" applyFont="1" applyBorder="1" applyAlignment="1">
      <alignment horizontal="right"/>
    </xf>
    <xf numFmtId="189" fontId="2" fillId="0" borderId="147" xfId="0" applyNumberFormat="1" applyFont="1" applyBorder="1" applyAlignment="1">
      <alignment horizontal="right"/>
    </xf>
    <xf numFmtId="0" fontId="4" fillId="0" borderId="74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/>
    </xf>
    <xf numFmtId="3" fontId="2" fillId="0" borderId="135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3" fillId="33" borderId="122" xfId="0" applyNumberFormat="1" applyFont="1" applyFill="1" applyBorder="1" applyAlignment="1">
      <alignment horizontal="right"/>
    </xf>
    <xf numFmtId="0" fontId="12" fillId="0" borderId="111" xfId="0" applyFont="1" applyBorder="1" applyAlignment="1">
      <alignment horizontal="center" vertical="center" wrapText="1"/>
    </xf>
    <xf numFmtId="0" fontId="9" fillId="0" borderId="87" xfId="0" applyFont="1" applyBorder="1" applyAlignment="1">
      <alignment vertical="center"/>
    </xf>
    <xf numFmtId="0" fontId="9" fillId="0" borderId="87" xfId="0" applyFont="1" applyBorder="1" applyAlignment="1">
      <alignment vertical="center" wrapText="1"/>
    </xf>
    <xf numFmtId="0" fontId="9" fillId="0" borderId="137" xfId="0" applyFont="1" applyBorder="1" applyAlignment="1">
      <alignment vertical="center" wrapText="1"/>
    </xf>
    <xf numFmtId="0" fontId="3" fillId="33" borderId="11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4" fillId="0" borderId="148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12" fillId="0" borderId="148" xfId="0" applyFont="1" applyBorder="1" applyAlignment="1">
      <alignment horizontal="center" vertical="center" wrapText="1"/>
    </xf>
    <xf numFmtId="0" fontId="12" fillId="0" borderId="1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3" fillId="0" borderId="9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Εξωτερικό Εμποριο Σλοβακίας (δις $-ΗΠΑ)</a:t>
            </a:r>
          </a:p>
        </c:rich>
      </c:tx>
      <c:layout>
        <c:manualLayout>
          <c:xMode val="factor"/>
          <c:yMode val="factor"/>
          <c:x val="-0.059"/>
          <c:y val="-0.006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01"/>
          <c:w val="0.81625"/>
          <c:h val="0.87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'Π-2 Εξωτερικό Εμποριο'!$A$5</c:f>
              <c:strCache>
                <c:ptCount val="1"/>
                <c:pt idx="0">
                  <c:v>Εξαγωγές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'Π-2 Εξωτερικό Εμποριο'!$C$3:$J$3</c:f>
              <c:strCache/>
            </c:strRef>
          </c:cat>
          <c:val>
            <c:numRef>
              <c:f>'Π-2 Εξωτερικό Εμποριο'!$C$5:$J$5</c:f>
              <c:numCache/>
            </c:numRef>
          </c:val>
          <c:shape val="box"/>
        </c:ser>
        <c:ser>
          <c:idx val="1"/>
          <c:order val="1"/>
          <c:tx>
            <c:strRef>
              <c:f>'Π-2 Εξωτερικό Εμποριο'!$A$6</c:f>
              <c:strCache>
                <c:ptCount val="1"/>
                <c:pt idx="0">
                  <c:v>Εισαγωγές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'Π-2 Εξωτερικό Εμποριο'!$C$3:$J$3</c:f>
              <c:strCache/>
            </c:strRef>
          </c:cat>
          <c:val>
            <c:numRef>
              <c:f>'Π-2 Εξωτερικό Εμποριο'!$C$6:$J$6</c:f>
              <c:numCache/>
            </c:numRef>
          </c:val>
          <c:shape val="box"/>
        </c:ser>
        <c:ser>
          <c:idx val="2"/>
          <c:order val="2"/>
          <c:tx>
            <c:strRef>
              <c:f>'Π-2 Εξωτερικό Εμποριο'!$A$7</c:f>
              <c:strCache>
                <c:ptCount val="1"/>
                <c:pt idx="0">
                  <c:v>Ισοζύγιο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'Π-2 Εξωτερικό Εμποριο'!$C$3:$J$3</c:f>
              <c:strCache/>
            </c:strRef>
          </c:cat>
          <c:val>
            <c:numRef>
              <c:f>'Π-2 Εξωτερικό Εμποριο'!$C$7:$J$7</c:f>
              <c:numCache/>
            </c:numRef>
          </c:val>
          <c:shape val="box"/>
        </c:ser>
        <c:shape val="box"/>
        <c:axId val="34453794"/>
        <c:axId val="41648691"/>
      </c:bar3D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41648691"/>
        <c:crosses val="autoZero"/>
        <c:auto val="0"/>
        <c:lblOffset val="100"/>
        <c:tickLblSkip val="1"/>
        <c:noMultiLvlLbl val="0"/>
      </c:catAx>
      <c:valAx>
        <c:axId val="41648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34453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47"/>
          <c:w val="0.152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Ελληνικές εισαγωγές από τη Σλοβακία 2004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2"/>
          <c:y val="0.373"/>
          <c:w val="0.5185"/>
          <c:h val="0.285"/>
        </c:manualLayout>
      </c:layout>
      <c:pie3DChart>
        <c:varyColors val="1"/>
        <c:ser>
          <c:idx val="0"/>
          <c:order val="0"/>
          <c:tx>
            <c:strRef>
              <c:f>'Π-11 Ελληνικές εισαγωγές'!$A$2:$E$2</c:f>
              <c:strCache>
                <c:ptCount val="1"/>
                <c:pt idx="0">
                  <c:v>Ελληνικές εισαγωγές από τη Σλοβακία                                                                                                         κατά βασικές κατηγορίες προϊόντων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'Π-11 Ελληνικές εισαγωγές'!$A$5:$A$13</c:f>
              <c:strCache/>
            </c:strRef>
          </c:cat>
          <c:val>
            <c:numRef>
              <c:f>'Π-11 Ελληνικές εισαγωγές'!$M$5:$M$13</c:f>
              <c:numCache/>
            </c:numRef>
          </c:val>
        </c:ser>
        <c:ser>
          <c:idx val="1"/>
          <c:order val="1"/>
          <c:tx>
            <c:strRef>
              <c:f>'Π-11 Ελληνικές εισαγωγές'!$C$1:$C$4</c:f>
              <c:strCache>
                <c:ptCount val="1"/>
                <c:pt idx="0">
                  <c:v>Πίνακας  Π-11 Ελληνικές εισαγωγές από τη Σλοβακία                                                                                                         κατά βασικές κατηγορίες προϊόντων (Σε εκ. $-ΗΠΑ) % συνόλου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'Π-11 Ελληνικές εισαγωγές'!$A$5:$A$13</c:f>
              <c:strCache/>
            </c:strRef>
          </c:cat>
          <c:val>
            <c:numRef>
              <c:f>'Π-11 Ελληνικές εισαγωγές'!$C$5:$C$14</c:f>
            </c:numRef>
          </c:val>
        </c:ser>
        <c:ser>
          <c:idx val="2"/>
          <c:order val="2"/>
          <c:tx>
            <c:strRef>
              <c:f>'Π-11 Ελληνικές εισαγωγές'!$D$1:$D$4</c:f>
              <c:strCache>
                <c:ptCount val="1"/>
                <c:pt idx="0">
                  <c:v>Πίνακας  Π-11 Ελληνικές εισαγωγές από τη Σλοβακία                                                                                                         κατά βασικές κατηγορίες προϊόντων (Σε εκ. $-ΗΠΑ) 2000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'Π-11 Ελληνικές εισαγωγές'!$A$5:$A$13</c:f>
              <c:strCache/>
            </c:strRef>
          </c:cat>
          <c:val>
            <c:numRef>
              <c:f>'Π-11 Ελληνικές εισαγωγές'!$D$5:$D$14</c:f>
            </c:numRef>
          </c:val>
        </c:ser>
        <c:ser>
          <c:idx val="3"/>
          <c:order val="3"/>
          <c:tx>
            <c:strRef>
              <c:f>'Π-11 Ελληνικές εισαγωγές'!$E$1:$E$4</c:f>
              <c:strCache>
                <c:ptCount val="1"/>
                <c:pt idx="0">
                  <c:v>Πίνακας  Π-11 Ελληνικές εισαγωγές από τη Σλοβακία                                                                                                         κατά βασικές κατηγορίες προϊόντων (Σε εκ. $-ΗΠΑ) % συνόλου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'Π-11 Ελληνικές εισαγωγές'!$A$5:$A$13</c:f>
              <c:strCache/>
            </c:strRef>
          </c:cat>
          <c:val>
            <c:numRef>
              <c:f>'Π-11 Ελληνικές εισαγωγές'!$E$5:$E$14</c:f>
            </c:numRef>
          </c:val>
        </c:ser>
        <c:ser>
          <c:idx val="4"/>
          <c:order val="4"/>
          <c:tx>
            <c:strRef>
              <c:f>'Π-11 Ελληνικές εισαγωγές'!$F$1:$F$4</c:f>
              <c:strCache>
                <c:ptCount val="1"/>
                <c:pt idx="0">
                  <c:v>Πίνακας  Π-11 Ελληνικές εισαγωγές από τη Σλοβακία                                                                                                         κατά βασικές κατηγορίες προϊόντων (Σε εκ. $-ΗΠΑ) 2001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'Π-11 Ελληνικές εισαγωγές'!$A$5:$A$13</c:f>
              <c:strCache/>
            </c:strRef>
          </c:cat>
          <c:val>
            <c:numRef>
              <c:f>'Π-11 Ελληνικές εισαγωγές'!$F$5:$F$14</c:f>
              <c:numCache/>
            </c:numRef>
          </c:val>
        </c:ser>
        <c:ser>
          <c:idx val="6"/>
          <c:order val="5"/>
          <c:tx>
            <c:strRef>
              <c:f>'Π-11 Ελληνικές εισαγωγές'!#REF!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'Π-11 Ελληνικές εισαγωγές'!$A$5:$A$14</c:f>
              <c:strCache/>
            </c:strRef>
          </c:cat>
          <c:val>
            <c:numRef>
              <c:f>'Π-11 Ελληνικές εισαγωγές'!#REF!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'Π-11 Ελληνικές εισαγωγές'!#REF!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'Π-11 Ελληνικές εισαγωγές'!$A$5:$A$14</c:f>
              <c:strCache/>
            </c:strRef>
          </c:cat>
          <c:val>
            <c:numRef>
              <c:f>'Π-11 Ελληνικές εισαγωγές'!#REF!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'Π-11 Ελληνικές εισαγωγές'!#REF!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'Π-11 Ελληνικές εισαγωγές'!$A$5:$A$14</c:f>
              <c:strCache/>
            </c:strRef>
          </c:cat>
          <c:val>
            <c:numRef>
              <c:f>'Π-11 Ελληνικές εισαγωγές'!#REF!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8"/>
          <c:tx>
            <c:strRef>
              <c:f>'Π-11 Ελληνικές εισαγωγές'!$G$1:$G$4</c:f>
              <c:strCache>
                <c:ptCount val="1"/>
                <c:pt idx="0">
                  <c:v>Πίνακας  Π-11 Ελληνικές εισαγωγές από τη Σλοβακία                                                                                                         κατά βασικές κατηγορίες προϊόντων (Σε εκ. $-ΗΠΑ) % συνόλου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'Π-11 Ελληνικές εισαγωγές'!$A$5:$A$13</c:f>
              <c:strCache/>
            </c:strRef>
          </c:cat>
          <c:val>
            <c:numRef>
              <c:f>'Π-11 Ελληνικές εισαγωγές'!$G$5:$G$14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75"/>
          <c:y val="0.176"/>
          <c:w val="0.3375"/>
          <c:h val="0.7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Σλοβακικές Εξαγωγές 2004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075"/>
          <c:y val="0.39825"/>
          <c:w val="0.60175"/>
          <c:h val="0.3175"/>
        </c:manualLayout>
      </c:layout>
      <c:pie3DChart>
        <c:varyColors val="1"/>
        <c:ser>
          <c:idx val="0"/>
          <c:order val="0"/>
          <c:tx>
            <c:strRef>
              <c:f>'Π-3 SITC Σύνθεση εξαγωγών'!$A$5:$A$13</c:f>
              <c:strCache>
                <c:ptCount val="1"/>
                <c:pt idx="0">
                  <c:v>0 Τρόφιμα, ζωντανά ζώα  1 Ποτά και καπνός 2 Πρώτες ύλες μη εδώδιμες, εκτός από καύσιμα 3 Πετρέλαιο &amp; προϊόντα πετρελαίου 4 Έλαια &amp; λίπη φυτικής ή ζωικής προέλευσης 5 Χημικά προϊόντα και συναφή 6 Βιομηχανικά προϊόντα 7 Μηχανές, μηχανήματα και υλικό μεταφορ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'Π-3 SITC Σύνθεση εξαγωγών'!$A$5:$A$14</c:f>
              <c:strCache/>
            </c:strRef>
          </c:cat>
          <c:val>
            <c:numRef>
              <c:f>'Π-3 SITC Σύνθεση εξαγωγών'!$J$5:$J$14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132"/>
          <c:w val="0.327"/>
          <c:h val="0.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Σλοβακικές Εισαγωγές 2004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85"/>
      <c:rotY val="160"/>
      <c:depthPercent val="100"/>
      <c:rAngAx val="1"/>
    </c:view3D>
    <c:plotArea>
      <c:layout>
        <c:manualLayout>
          <c:xMode val="edge"/>
          <c:yMode val="edge"/>
          <c:x val="0.06525"/>
          <c:y val="0.353"/>
          <c:w val="0.53325"/>
          <c:h val="0.29625"/>
        </c:manualLayout>
      </c:layout>
      <c:pie3DChart>
        <c:varyColors val="1"/>
        <c:ser>
          <c:idx val="0"/>
          <c:order val="0"/>
          <c:tx>
            <c:strRef>
              <c:f>'Π-4 SITC Σύνθεση εισαγωγών'!$A$5:$A$13</c:f>
              <c:strCache>
                <c:ptCount val="1"/>
                <c:pt idx="0">
                  <c:v>0 Τρόφιμα, ζωντανά ζώα  1 Ποτά και καπνός 2 Πρώτες ύλες μη εδώδιμες, εκτός από καύσιμα 3 Πετρέλαιο &amp; προϊόντα πετρελαίου 4 Έλαια &amp; λίπη φυτικής ή ζωικής προέλευσης 5 Χημικά προϊόντα και συναφή 6 Βιομηχανικά προϊόντα 7 Μηχανές, μηχανήματα και υλικό μεταφορ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'Π-4 SITC Σύνθεση εισαγωγών'!$A$5:$A$14</c:f>
              <c:strCache/>
            </c:strRef>
          </c:cat>
          <c:val>
            <c:numRef>
              <c:f>'Π-4 SITC Σύνθεση εισαγωγών'!$I$5:$I$14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5"/>
          <c:y val="0.13925"/>
          <c:w val="0.31375"/>
          <c:h val="0.8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Ποσοστιαία σύνθεση Ξένων Κεφαλαίων κατά χώρα προέλευσης (2004)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6875"/>
          <c:w val="0.81925"/>
          <c:h val="0.2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'Π-7_Π-8 Σύνθεση FDI'!$A$4:$A$14</c:f>
              <c:strCache/>
            </c:strRef>
          </c:cat>
          <c:val>
            <c:numRef>
              <c:f>'Π-7_Π-8 Σύνθεση FDI'!$B$4:$B$14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79375"/>
          <c:w val="0.9547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Ποσοστιαία σύνθεση Ξένων Κεφαλαίων κατά τομέα επένδυσης (2004)</a:t>
            </a:r>
          </a:p>
        </c:rich>
      </c:tx>
      <c:layout>
        <c:manualLayout>
          <c:xMode val="factor"/>
          <c:yMode val="factor"/>
          <c:x val="-0.02775"/>
          <c:y val="0.024"/>
        </c:manualLayout>
      </c:layout>
      <c:spPr>
        <a:noFill/>
        <a:ln>
          <a:noFill/>
        </a:ln>
      </c:spPr>
    </c:title>
    <c:view3D>
      <c:rotX val="1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8"/>
          <c:y val="0.254"/>
          <c:w val="0.8535"/>
          <c:h val="0.25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'Π-7_Π-8 Σύνθεση FDI'!$A$20:$A$28</c:f>
              <c:strCache/>
            </c:strRef>
          </c:cat>
          <c:val>
            <c:numRef>
              <c:f>'Π-7_Π-8 Σύνθεση FDI'!$B$20:$B$28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2575"/>
          <c:w val="1"/>
          <c:h val="0.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Εμπορικές συναλλαγές Ελλάδας- Σλοβακίας, 1999-2004 (εκ. $-ΗΠΑ)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1975"/>
          <c:w val="0.8107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'Π-9 Εμπόριο με Ελλάδα'!$A$4</c:f>
              <c:strCache>
                <c:ptCount val="1"/>
                <c:pt idx="0">
                  <c:v>Όγκος Εμπορίου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'Π-9 Εμπόριο με Ελλάδα'!$E$3:$J$3</c:f>
              <c:numCache/>
            </c:numRef>
          </c:cat>
          <c:val>
            <c:numRef>
              <c:f>'Π-9 Εμπόριο με Ελλάδα'!$E$4:$J$4</c:f>
              <c:numCache/>
            </c:numRef>
          </c:val>
          <c:shape val="box"/>
        </c:ser>
        <c:ser>
          <c:idx val="1"/>
          <c:order val="1"/>
          <c:tx>
            <c:strRef>
              <c:f>'Π-9 Εμπόριο με Ελλάδα'!$A$5</c:f>
              <c:strCache>
                <c:ptCount val="1"/>
                <c:pt idx="0">
                  <c:v>Σλοβακικές Εξαγωγές στην Ελλάδα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'Π-9 Εμπόριο με Ελλάδα'!$E$3:$J$3</c:f>
              <c:numCache/>
            </c:numRef>
          </c:cat>
          <c:val>
            <c:numRef>
              <c:f>'Π-9 Εμπόριο με Ελλάδα'!$E$5:$J$5</c:f>
              <c:numCache/>
            </c:numRef>
          </c:val>
          <c:shape val="box"/>
        </c:ser>
        <c:ser>
          <c:idx val="2"/>
          <c:order val="2"/>
          <c:tx>
            <c:strRef>
              <c:f>'Π-9 Εμπόριο με Ελλάδα'!$A$6</c:f>
              <c:strCache>
                <c:ptCount val="1"/>
                <c:pt idx="0">
                  <c:v>Σλοβακικές Εισαγωγές από την Ελλάδα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'Π-9 Εμπόριο με Ελλάδα'!$E$3:$J$3</c:f>
              <c:numCache/>
            </c:numRef>
          </c:cat>
          <c:val>
            <c:numRef>
              <c:f>'Π-9 Εμπόριο με Ελλάδα'!$E$6:$J$6</c:f>
              <c:numCache/>
            </c:numRef>
          </c:val>
          <c:shape val="box"/>
        </c:ser>
        <c:ser>
          <c:idx val="3"/>
          <c:order val="3"/>
          <c:tx>
            <c:strRef>
              <c:f>'Π-9 Εμπόριο με Ελλάδα'!$A$7</c:f>
              <c:strCache>
                <c:ptCount val="1"/>
                <c:pt idx="0">
                  <c:v>Ισοζύγιο (Σλοβακία)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'Π-9 Εμπόριο με Ελλάδα'!$E$3:$J$3</c:f>
              <c:numCache/>
            </c:numRef>
          </c:cat>
          <c:val>
            <c:numRef>
              <c:f>'Π-9 Εμπόριο με Ελλάδα'!$E$7:$J$7</c:f>
              <c:numCache/>
            </c:numRef>
          </c:val>
          <c:shape val="box"/>
        </c:ser>
        <c:shape val="box"/>
        <c:axId val="39293900"/>
        <c:axId val="18100781"/>
      </c:bar3D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8100781"/>
        <c:crosses val="autoZero"/>
        <c:auto val="1"/>
        <c:lblOffset val="100"/>
        <c:tickLblSkip val="1"/>
        <c:noMultiLvlLbl val="0"/>
      </c:catAx>
      <c:valAx>
        <c:axId val="18100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39293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1335"/>
          <c:w val="0.16725"/>
          <c:h val="0.7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Ελληνικές εισαγωγές από τη Σλοβακία το 2001</a:t>
            </a:r>
          </a:p>
        </c:rich>
      </c:tx>
      <c:layout/>
      <c:spPr>
        <a:noFill/>
        <a:ln>
          <a:noFill/>
        </a:ln>
      </c:spPr>
    </c:title>
    <c:view3D>
      <c:rotX val="15"/>
      <c:hPercent val="85"/>
      <c:rotY val="18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Ελληνικές εισαγωγές από τη Σλοβακία το 2001</a:t>
            </a:r>
          </a:p>
        </c:rich>
      </c:tx>
      <c:layout/>
      <c:spPr>
        <a:noFill/>
        <a:ln>
          <a:noFill/>
        </a:ln>
      </c:spPr>
    </c:title>
    <c:view3D>
      <c:rotX val="15"/>
      <c:hPercent val="85"/>
      <c:rotY val="18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Ελληνικές εξαγωγές στη Σλοβακία το 2004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4425"/>
          <c:y val="0.413"/>
          <c:w val="0.541"/>
          <c:h val="0.29375"/>
        </c:manualLayout>
      </c:layout>
      <c:pie3DChart>
        <c:varyColors val="1"/>
        <c:ser>
          <c:idx val="0"/>
          <c:order val="0"/>
          <c:tx>
            <c:strRef>
              <c:f>'Π-10 Ελληνικές Εξαγωγές'!$A$5:$A$12</c:f>
              <c:strCache>
                <c:ptCount val="1"/>
                <c:pt idx="0">
                  <c:v>0 Τρόφιμα, ζωντανά ζώα  1 Ποτά και Καπνός 2 Πρώτες ύλες μη εδώδιμες, εκτός από καύσιμα 3 Πετρέλαιο &amp; Προϊόντα Πετρελαίου 4 Έλαια &amp; Λίπη Φυτικής ή Ζωικής Προέλευσης 5 Χημικά Προϊόντα και συναφή 6 Βιομηχανικά προϊόντα 7 Μηχανές, μηχανήματα και υλικό μεταφορ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'Π-10 Ελληνικές Εξαγωγές'!$A$5:$A$13</c:f>
              <c:strCache/>
            </c:strRef>
          </c:cat>
          <c:val>
            <c:numRef>
              <c:f>'Π-10 Ελληνικές Εξαγωγές'!$M$5:$M$13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1515"/>
          <c:w val="0.3315"/>
          <c:h val="0.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47625</xdr:rowOff>
    </xdr:from>
    <xdr:to>
      <xdr:col>9</xdr:col>
      <xdr:colOff>685800</xdr:colOff>
      <xdr:row>21</xdr:row>
      <xdr:rowOff>257175</xdr:rowOff>
    </xdr:to>
    <xdr:graphicFrame>
      <xdr:nvGraphicFramePr>
        <xdr:cNvPr id="1" name="Chart 1"/>
        <xdr:cNvGraphicFramePr/>
      </xdr:nvGraphicFramePr>
      <xdr:xfrm>
        <a:off x="47625" y="4143375"/>
        <a:ext cx="54197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104775</xdr:rowOff>
    </xdr:from>
    <xdr:to>
      <xdr:col>9</xdr:col>
      <xdr:colOff>428625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0" y="4657725"/>
        <a:ext cx="58007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8</xdr:col>
      <xdr:colOff>600075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9525" y="4657725"/>
        <a:ext cx="65913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295275</xdr:rowOff>
    </xdr:from>
    <xdr:to>
      <xdr:col>5</xdr:col>
      <xdr:colOff>857250</xdr:colOff>
      <xdr:row>14</xdr:row>
      <xdr:rowOff>238125</xdr:rowOff>
    </xdr:to>
    <xdr:graphicFrame>
      <xdr:nvGraphicFramePr>
        <xdr:cNvPr id="1" name="Chart 1"/>
        <xdr:cNvGraphicFramePr/>
      </xdr:nvGraphicFramePr>
      <xdr:xfrm>
        <a:off x="3257550" y="295275"/>
        <a:ext cx="3228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16</xdr:row>
      <xdr:rowOff>295275</xdr:rowOff>
    </xdr:from>
    <xdr:to>
      <xdr:col>5</xdr:col>
      <xdr:colOff>857250</xdr:colOff>
      <xdr:row>28</xdr:row>
      <xdr:rowOff>276225</xdr:rowOff>
    </xdr:to>
    <xdr:graphicFrame>
      <xdr:nvGraphicFramePr>
        <xdr:cNvPr id="2" name="Chart 2"/>
        <xdr:cNvGraphicFramePr/>
      </xdr:nvGraphicFramePr>
      <xdr:xfrm>
        <a:off x="3267075" y="4524375"/>
        <a:ext cx="32194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9525</xdr:rowOff>
    </xdr:from>
    <xdr:to>
      <xdr:col>10</xdr:col>
      <xdr:colOff>523875</xdr:colOff>
      <xdr:row>24</xdr:row>
      <xdr:rowOff>257175</xdr:rowOff>
    </xdr:to>
    <xdr:graphicFrame>
      <xdr:nvGraphicFramePr>
        <xdr:cNvPr id="1" name="Chart 4"/>
        <xdr:cNvGraphicFramePr/>
      </xdr:nvGraphicFramePr>
      <xdr:xfrm>
        <a:off x="9525" y="4048125"/>
        <a:ext cx="64008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4962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525" y="0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142875</xdr:rowOff>
    </xdr:from>
    <xdr:to>
      <xdr:col>12</xdr:col>
      <xdr:colOff>276225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19050" y="4638675"/>
        <a:ext cx="62198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161925</xdr:rowOff>
    </xdr:from>
    <xdr:to>
      <xdr:col>12</xdr:col>
      <xdr:colOff>352425</xdr:colOff>
      <xdr:row>36</xdr:row>
      <xdr:rowOff>104775</xdr:rowOff>
    </xdr:to>
    <xdr:graphicFrame>
      <xdr:nvGraphicFramePr>
        <xdr:cNvPr id="1" name="Chart 2"/>
        <xdr:cNvGraphicFramePr/>
      </xdr:nvGraphicFramePr>
      <xdr:xfrm>
        <a:off x="9525" y="4572000"/>
        <a:ext cx="6305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9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3.375" style="3" customWidth="1"/>
    <col min="2" max="2" width="44.25390625" style="3" customWidth="1"/>
    <col min="3" max="4" width="11.75390625" style="3" hidden="1" customWidth="1"/>
    <col min="5" max="5" width="9.125" style="158" hidden="1" customWidth="1"/>
    <col min="6" max="6" width="8.75390625" style="3" hidden="1" customWidth="1"/>
    <col min="7" max="7" width="8.75390625" style="158" hidden="1" customWidth="1"/>
    <col min="8" max="8" width="8.75390625" style="3" customWidth="1"/>
    <col min="9" max="9" width="8.75390625" style="158" hidden="1" customWidth="1"/>
    <col min="10" max="10" width="8.75390625" style="3" customWidth="1"/>
    <col min="11" max="11" width="8.75390625" style="3" hidden="1" customWidth="1"/>
    <col min="12" max="13" width="8.75390625" style="3" customWidth="1"/>
    <col min="14" max="15" width="9.125" style="3" customWidth="1"/>
    <col min="16" max="16" width="9.625" style="3" bestFit="1" customWidth="1"/>
    <col min="17" max="16384" width="9.125" style="3" customWidth="1"/>
  </cols>
  <sheetData>
    <row r="1" spans="2:13" ht="23.25" customHeight="1">
      <c r="B1" s="16" t="s">
        <v>20</v>
      </c>
      <c r="C1" s="16"/>
      <c r="D1" s="16"/>
      <c r="E1" s="173"/>
      <c r="F1" s="16"/>
      <c r="G1" s="173"/>
      <c r="H1" s="16"/>
      <c r="I1" s="173"/>
      <c r="J1" s="16"/>
      <c r="K1" s="16"/>
      <c r="L1" s="16"/>
      <c r="M1" s="16"/>
    </row>
    <row r="2" spans="1:13" ht="38.25" customHeight="1">
      <c r="A2" s="36"/>
      <c r="B2" s="190" t="s">
        <v>214</v>
      </c>
      <c r="C2" s="18"/>
      <c r="D2" s="18"/>
      <c r="E2" s="174"/>
      <c r="F2" s="18"/>
      <c r="G2" s="174"/>
      <c r="H2" s="18"/>
      <c r="I2" s="174"/>
      <c r="J2" s="18"/>
      <c r="K2" s="18"/>
      <c r="L2" s="18"/>
      <c r="M2" s="18"/>
    </row>
    <row r="3" spans="1:14" ht="24" customHeight="1" thickBot="1">
      <c r="A3" s="36"/>
      <c r="B3" s="190"/>
      <c r="C3" s="18"/>
      <c r="D3" s="18"/>
      <c r="E3" s="174"/>
      <c r="F3" s="18"/>
      <c r="G3" s="174"/>
      <c r="H3" s="18"/>
      <c r="I3" s="174"/>
      <c r="J3" s="18"/>
      <c r="K3" s="18"/>
      <c r="L3" s="18"/>
      <c r="M3" s="18"/>
      <c r="N3" s="468"/>
    </row>
    <row r="4" spans="1:13" ht="33" customHeight="1" thickBot="1">
      <c r="A4" s="330"/>
      <c r="B4" s="331"/>
      <c r="C4" s="55" t="s">
        <v>49</v>
      </c>
      <c r="D4" s="333">
        <v>1999</v>
      </c>
      <c r="E4" s="175" t="s">
        <v>49</v>
      </c>
      <c r="F4" s="332">
        <v>2000</v>
      </c>
      <c r="G4" s="186" t="s">
        <v>49</v>
      </c>
      <c r="H4" s="332">
        <v>2001</v>
      </c>
      <c r="I4" s="189" t="s">
        <v>49</v>
      </c>
      <c r="J4" s="333">
        <v>2002</v>
      </c>
      <c r="K4" s="189" t="s">
        <v>49</v>
      </c>
      <c r="L4" s="452">
        <v>2003</v>
      </c>
      <c r="M4" s="334">
        <v>2004</v>
      </c>
    </row>
    <row r="5" spans="1:15" ht="33" customHeight="1" thickBot="1">
      <c r="A5" s="135">
        <v>1</v>
      </c>
      <c r="B5" s="124" t="s">
        <v>212</v>
      </c>
      <c r="C5" s="125">
        <v>653.3</v>
      </c>
      <c r="D5" s="125">
        <f>C5/42.266</f>
        <v>15.45686840486443</v>
      </c>
      <c r="E5" s="176">
        <v>653.3</v>
      </c>
      <c r="F5" s="140">
        <v>15</v>
      </c>
      <c r="G5" s="182">
        <v>667.7</v>
      </c>
      <c r="H5" s="141">
        <v>14.8</v>
      </c>
      <c r="I5" s="182">
        <v>689.7</v>
      </c>
      <c r="J5" s="140">
        <v>16.5</v>
      </c>
      <c r="K5" s="265"/>
      <c r="L5" s="445">
        <v>21.2</v>
      </c>
      <c r="M5" s="230">
        <v>25.6</v>
      </c>
      <c r="O5" s="468"/>
    </row>
    <row r="6" spans="1:14" ht="33" customHeight="1" thickBot="1">
      <c r="A6" s="126">
        <v>2</v>
      </c>
      <c r="B6" s="138" t="s">
        <v>213</v>
      </c>
      <c r="C6" s="133">
        <v>815.3</v>
      </c>
      <c r="D6" s="133">
        <f>C6/42.266</f>
        <v>19.289736431173992</v>
      </c>
      <c r="E6" s="177">
        <v>815.3</v>
      </c>
      <c r="F6" s="133">
        <v>20.2</v>
      </c>
      <c r="G6" s="177">
        <v>887.2</v>
      </c>
      <c r="H6" s="134">
        <v>20.9</v>
      </c>
      <c r="I6" s="177">
        <v>964.6</v>
      </c>
      <c r="J6" s="140">
        <v>24.2</v>
      </c>
      <c r="K6" s="260"/>
      <c r="L6" s="446">
        <v>32.5</v>
      </c>
      <c r="M6" s="231">
        <v>41.1</v>
      </c>
      <c r="N6" s="69"/>
    </row>
    <row r="7" spans="1:13" ht="33" customHeight="1">
      <c r="A7" s="123">
        <v>3</v>
      </c>
      <c r="B7" s="172" t="s">
        <v>261</v>
      </c>
      <c r="C7" s="171"/>
      <c r="D7" s="44"/>
      <c r="E7" s="178"/>
      <c r="F7" s="166"/>
      <c r="G7" s="187"/>
      <c r="H7" s="459"/>
      <c r="I7" s="460"/>
      <c r="J7" s="459"/>
      <c r="K7" s="459"/>
      <c r="L7" s="459"/>
      <c r="M7" s="461"/>
    </row>
    <row r="8" spans="1:13" ht="30" customHeight="1">
      <c r="A8" s="167"/>
      <c r="B8" s="128" t="s">
        <v>51</v>
      </c>
      <c r="C8" s="45"/>
      <c r="D8" s="44">
        <v>4.2</v>
      </c>
      <c r="E8" s="179"/>
      <c r="F8" s="44">
        <v>4.2</v>
      </c>
      <c r="G8" s="179"/>
      <c r="H8" s="52">
        <v>4.5</v>
      </c>
      <c r="I8" s="179"/>
      <c r="J8" s="45">
        <v>4.1</v>
      </c>
      <c r="K8" s="261"/>
      <c r="L8" s="449">
        <v>3.4</v>
      </c>
      <c r="M8" s="277">
        <v>3.5</v>
      </c>
    </row>
    <row r="9" spans="1:13" ht="30" customHeight="1">
      <c r="A9" s="167"/>
      <c r="B9" s="128" t="s">
        <v>262</v>
      </c>
      <c r="C9" s="45"/>
      <c r="D9" s="44">
        <v>26.2</v>
      </c>
      <c r="E9" s="179"/>
      <c r="F9" s="44">
        <v>25.5</v>
      </c>
      <c r="G9" s="179"/>
      <c r="H9" s="52">
        <v>25.2</v>
      </c>
      <c r="I9" s="179"/>
      <c r="J9" s="44">
        <v>23.5</v>
      </c>
      <c r="K9" s="261"/>
      <c r="L9" s="171">
        <v>24.4</v>
      </c>
      <c r="M9" s="277">
        <v>24.4</v>
      </c>
    </row>
    <row r="10" spans="1:13" ht="30" customHeight="1">
      <c r="A10" s="167"/>
      <c r="B10" s="458" t="s">
        <v>263</v>
      </c>
      <c r="C10" s="45"/>
      <c r="D10" s="44"/>
      <c r="E10" s="179"/>
      <c r="F10" s="44"/>
      <c r="G10" s="179"/>
      <c r="H10" s="462"/>
      <c r="I10" s="463"/>
      <c r="J10" s="464"/>
      <c r="K10" s="465"/>
      <c r="L10" s="466"/>
      <c r="M10" s="467"/>
    </row>
    <row r="11" spans="1:13" ht="26.25" customHeight="1">
      <c r="A11" s="123"/>
      <c r="B11" s="129" t="s">
        <v>264</v>
      </c>
      <c r="C11" s="45"/>
      <c r="D11" s="44">
        <v>0.8</v>
      </c>
      <c r="E11" s="179"/>
      <c r="F11" s="45">
        <v>0.8</v>
      </c>
      <c r="G11" s="180"/>
      <c r="H11" s="53">
        <v>0.7</v>
      </c>
      <c r="I11" s="180"/>
      <c r="J11" s="74">
        <v>0.6</v>
      </c>
      <c r="K11" s="262"/>
      <c r="L11" s="450">
        <v>0.5</v>
      </c>
      <c r="M11" s="277">
        <v>0.5</v>
      </c>
    </row>
    <row r="12" spans="1:13" ht="26.25" customHeight="1">
      <c r="A12" s="123"/>
      <c r="B12" s="129" t="s">
        <v>265</v>
      </c>
      <c r="C12" s="45"/>
      <c r="D12" s="44">
        <v>21.4</v>
      </c>
      <c r="E12" s="179"/>
      <c r="F12" s="45">
        <v>20.9</v>
      </c>
      <c r="G12" s="180"/>
      <c r="H12" s="53">
        <v>22.2</v>
      </c>
      <c r="I12" s="180"/>
      <c r="J12" s="44">
        <v>19.8</v>
      </c>
      <c r="K12" s="261"/>
      <c r="L12" s="171">
        <v>19.4</v>
      </c>
      <c r="M12" s="277">
        <v>19.4</v>
      </c>
    </row>
    <row r="13" spans="1:13" ht="26.25" customHeight="1">
      <c r="A13" s="123"/>
      <c r="B13" s="145" t="s">
        <v>266</v>
      </c>
      <c r="C13" s="45"/>
      <c r="D13" s="45">
        <v>3.9</v>
      </c>
      <c r="E13" s="180"/>
      <c r="F13" s="45">
        <v>3.8</v>
      </c>
      <c r="G13" s="180"/>
      <c r="H13" s="53">
        <v>2.3</v>
      </c>
      <c r="I13" s="180"/>
      <c r="J13" s="45">
        <v>3</v>
      </c>
      <c r="K13" s="263"/>
      <c r="L13" s="449">
        <v>4.7</v>
      </c>
      <c r="M13" s="199">
        <v>4.7</v>
      </c>
    </row>
    <row r="14" spans="1:13" ht="26.25" customHeight="1">
      <c r="A14" s="123"/>
      <c r="B14" s="128" t="s">
        <v>267</v>
      </c>
      <c r="C14" s="44"/>
      <c r="D14" s="44">
        <v>12.9</v>
      </c>
      <c r="E14" s="179"/>
      <c r="F14" s="44">
        <v>12.8</v>
      </c>
      <c r="G14" s="179"/>
      <c r="H14" s="52">
        <v>12.8</v>
      </c>
      <c r="I14" s="179"/>
      <c r="J14" s="44">
        <v>12.9</v>
      </c>
      <c r="K14" s="261"/>
      <c r="L14" s="171">
        <v>12.9</v>
      </c>
      <c r="M14" s="277">
        <v>13.1</v>
      </c>
    </row>
    <row r="15" spans="1:13" ht="30" customHeight="1">
      <c r="A15" s="167"/>
      <c r="B15" s="128" t="s">
        <v>257</v>
      </c>
      <c r="C15" s="44"/>
      <c r="D15" s="44">
        <v>4.9</v>
      </c>
      <c r="E15" s="179"/>
      <c r="F15" s="44">
        <v>5.3</v>
      </c>
      <c r="G15" s="179"/>
      <c r="H15" s="52">
        <v>4.6</v>
      </c>
      <c r="I15" s="179"/>
      <c r="J15" s="44">
        <v>4.7</v>
      </c>
      <c r="K15" s="261"/>
      <c r="L15" s="171">
        <v>4.9</v>
      </c>
      <c r="M15" s="277">
        <v>4.9</v>
      </c>
    </row>
    <row r="16" spans="1:13" ht="30" customHeight="1">
      <c r="A16" s="167"/>
      <c r="B16" s="128" t="s">
        <v>52</v>
      </c>
      <c r="C16" s="45"/>
      <c r="D16" s="44">
        <v>41.8</v>
      </c>
      <c r="E16" s="179"/>
      <c r="F16" s="45">
        <v>42.3</v>
      </c>
      <c r="G16" s="180"/>
      <c r="H16" s="53">
        <v>44.3</v>
      </c>
      <c r="I16" s="180"/>
      <c r="J16" s="45">
        <v>46.1</v>
      </c>
      <c r="K16" s="263"/>
      <c r="L16" s="449">
        <v>46.1</v>
      </c>
      <c r="M16" s="199">
        <v>45.8</v>
      </c>
    </row>
    <row r="17" spans="1:13" ht="30" customHeight="1" thickBot="1">
      <c r="A17" s="168"/>
      <c r="B17" s="127" t="s">
        <v>120</v>
      </c>
      <c r="C17" s="46"/>
      <c r="D17" s="46">
        <v>10</v>
      </c>
      <c r="E17" s="181"/>
      <c r="F17" s="44">
        <v>9.9</v>
      </c>
      <c r="G17" s="181"/>
      <c r="H17" s="54">
        <v>8.6</v>
      </c>
      <c r="I17" s="181"/>
      <c r="J17" s="44">
        <v>8.7</v>
      </c>
      <c r="K17" s="261"/>
      <c r="L17" s="451">
        <v>8.3</v>
      </c>
      <c r="M17" s="277">
        <v>8.3</v>
      </c>
    </row>
    <row r="18" spans="1:16" ht="33" customHeight="1">
      <c r="A18" s="123">
        <v>4</v>
      </c>
      <c r="B18" s="130" t="s">
        <v>215</v>
      </c>
      <c r="C18" s="44">
        <v>467.1</v>
      </c>
      <c r="D18" s="44">
        <f aca="true" t="shared" si="0" ref="D18:D23">C18/42.266</f>
        <v>11.051436142525908</v>
      </c>
      <c r="E18" s="179">
        <v>467.1</v>
      </c>
      <c r="F18" s="125">
        <v>11</v>
      </c>
      <c r="G18" s="179">
        <v>519.5</v>
      </c>
      <c r="H18" s="52">
        <v>10.7</v>
      </c>
      <c r="I18" s="179">
        <v>519.5</v>
      </c>
      <c r="J18" s="125">
        <v>12</v>
      </c>
      <c r="K18" s="179">
        <v>544.9</v>
      </c>
      <c r="L18" s="44">
        <v>15.4</v>
      </c>
      <c r="M18" s="170">
        <v>18.1</v>
      </c>
      <c r="O18" s="387"/>
      <c r="P18" s="388"/>
    </row>
    <row r="19" spans="1:13" ht="33" customHeight="1">
      <c r="A19" s="123"/>
      <c r="B19" s="62" t="s">
        <v>125</v>
      </c>
      <c r="C19" s="45">
        <v>334.2</v>
      </c>
      <c r="D19" s="45">
        <f t="shared" si="0"/>
        <v>7.907064780201581</v>
      </c>
      <c r="E19" s="180">
        <v>337.6</v>
      </c>
      <c r="F19" s="45">
        <v>7.8</v>
      </c>
      <c r="G19" s="180">
        <v>368.9</v>
      </c>
      <c r="H19" s="53">
        <v>7.6</v>
      </c>
      <c r="I19" s="180">
        <v>368.9</v>
      </c>
      <c r="J19" s="45">
        <v>8.6</v>
      </c>
      <c r="K19" s="179">
        <v>388.7</v>
      </c>
      <c r="L19" s="44">
        <v>10.9</v>
      </c>
      <c r="M19" s="447">
        <v>12.9</v>
      </c>
    </row>
    <row r="20" spans="1:13" ht="33" customHeight="1" thickBot="1">
      <c r="A20" s="131"/>
      <c r="B20" s="127" t="s">
        <v>216</v>
      </c>
      <c r="C20" s="46">
        <v>129.5</v>
      </c>
      <c r="D20" s="46">
        <f t="shared" si="0"/>
        <v>3.063928453130176</v>
      </c>
      <c r="E20" s="181">
        <v>129.5</v>
      </c>
      <c r="F20" s="46">
        <v>2.9</v>
      </c>
      <c r="G20" s="181">
        <v>137.5</v>
      </c>
      <c r="H20" s="54">
        <v>3</v>
      </c>
      <c r="I20" s="181">
        <v>144.5</v>
      </c>
      <c r="J20" s="46">
        <v>3.3</v>
      </c>
      <c r="K20" s="179">
        <v>150.3</v>
      </c>
      <c r="L20" s="46">
        <v>4.3</v>
      </c>
      <c r="M20" s="448">
        <v>4.9</v>
      </c>
    </row>
    <row r="21" spans="1:13" ht="33" customHeight="1">
      <c r="A21" s="123">
        <v>5</v>
      </c>
      <c r="B21" s="130" t="s">
        <v>192</v>
      </c>
      <c r="C21" s="44">
        <v>211</v>
      </c>
      <c r="D21" s="44">
        <f t="shared" si="0"/>
        <v>4.992192305872333</v>
      </c>
      <c r="E21" s="179">
        <v>211</v>
      </c>
      <c r="F21" s="44">
        <v>3.8</v>
      </c>
      <c r="G21" s="179">
        <v>181.6</v>
      </c>
      <c r="H21" s="52">
        <v>4.4</v>
      </c>
      <c r="I21" s="179">
        <v>211.7</v>
      </c>
      <c r="J21" s="125">
        <v>4.9</v>
      </c>
      <c r="K21" s="179">
        <v>220.3</v>
      </c>
      <c r="L21" s="44">
        <v>5.2</v>
      </c>
      <c r="M21" s="228">
        <v>6.8</v>
      </c>
    </row>
    <row r="22" spans="1:13" ht="33" customHeight="1">
      <c r="A22" s="123"/>
      <c r="B22" s="62" t="s">
        <v>123</v>
      </c>
      <c r="C22" s="45">
        <v>192.2</v>
      </c>
      <c r="D22" s="45">
        <f t="shared" si="0"/>
        <v>4.547390337387025</v>
      </c>
      <c r="E22" s="180">
        <v>192.2</v>
      </c>
      <c r="F22" s="45">
        <v>4.1</v>
      </c>
      <c r="G22" s="180">
        <v>196.1</v>
      </c>
      <c r="H22" s="53">
        <v>4.4</v>
      </c>
      <c r="I22" s="180">
        <v>214.8</v>
      </c>
      <c r="J22" s="45">
        <v>4.7</v>
      </c>
      <c r="K22" s="179">
        <v>213</v>
      </c>
      <c r="L22" s="44">
        <v>5.4</v>
      </c>
      <c r="M22" s="447">
        <v>6.3</v>
      </c>
    </row>
    <row r="23" spans="1:13" ht="33" customHeight="1" thickBot="1">
      <c r="A23" s="131"/>
      <c r="B23" s="127" t="s">
        <v>124</v>
      </c>
      <c r="C23" s="46">
        <v>18.8</v>
      </c>
      <c r="D23" s="46">
        <f t="shared" si="0"/>
        <v>0.4448019684853074</v>
      </c>
      <c r="E23" s="181">
        <f>E21-E22</f>
        <v>18.80000000000001</v>
      </c>
      <c r="F23" s="46">
        <v>-0.3</v>
      </c>
      <c r="G23" s="181">
        <v>-14.5</v>
      </c>
      <c r="H23" s="46">
        <v>-0.1</v>
      </c>
      <c r="I23" s="181">
        <v>-3.2</v>
      </c>
      <c r="J23" s="46">
        <v>0.2</v>
      </c>
      <c r="K23" s="179">
        <v>7.3</v>
      </c>
      <c r="L23" s="46">
        <v>-0.1</v>
      </c>
      <c r="M23" s="448">
        <v>0.5</v>
      </c>
    </row>
    <row r="24" spans="1:13" ht="33" customHeight="1" thickBot="1">
      <c r="A24" s="131">
        <v>6</v>
      </c>
      <c r="B24" s="132" t="s">
        <v>218</v>
      </c>
      <c r="C24" s="133"/>
      <c r="D24" s="133">
        <v>16.2</v>
      </c>
      <c r="E24" s="133"/>
      <c r="F24" s="125">
        <v>18.6</v>
      </c>
      <c r="G24" s="133"/>
      <c r="H24" s="134">
        <v>19.2</v>
      </c>
      <c r="I24" s="133">
        <v>19.2</v>
      </c>
      <c r="J24" s="44">
        <v>18.5</v>
      </c>
      <c r="K24" s="261"/>
      <c r="L24" s="171">
        <v>17.4</v>
      </c>
      <c r="M24" s="228">
        <v>18.1</v>
      </c>
    </row>
    <row r="25" spans="1:13" ht="33" customHeight="1" thickBot="1">
      <c r="A25" s="135">
        <v>7</v>
      </c>
      <c r="B25" s="132" t="s">
        <v>217</v>
      </c>
      <c r="C25" s="133"/>
      <c r="D25" s="133">
        <v>10.6</v>
      </c>
      <c r="E25" s="177"/>
      <c r="F25" s="140">
        <v>12</v>
      </c>
      <c r="G25" s="177"/>
      <c r="H25" s="134">
        <v>7.3</v>
      </c>
      <c r="I25" s="177">
        <v>7.3</v>
      </c>
      <c r="J25" s="140">
        <v>3.3</v>
      </c>
      <c r="K25" s="265"/>
      <c r="L25" s="445">
        <v>8.5</v>
      </c>
      <c r="M25" s="230">
        <v>7.5</v>
      </c>
    </row>
    <row r="26" spans="1:13" ht="13.5" customHeight="1">
      <c r="A26" s="137"/>
      <c r="B26" s="154"/>
      <c r="C26" s="169"/>
      <c r="D26" s="169"/>
      <c r="E26" s="188"/>
      <c r="F26" s="169"/>
      <c r="G26" s="188"/>
      <c r="H26" s="169"/>
      <c r="I26" s="188"/>
      <c r="J26" s="169"/>
      <c r="K26" s="169"/>
      <c r="L26" s="169"/>
      <c r="M26" s="169"/>
    </row>
    <row r="27" spans="1:13" ht="27.75" customHeight="1">
      <c r="A27" s="696" t="s">
        <v>193</v>
      </c>
      <c r="B27" s="696"/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</row>
    <row r="28" spans="1:13" ht="43.5" customHeight="1" thickBot="1">
      <c r="A28" s="697" t="s">
        <v>207</v>
      </c>
      <c r="B28" s="697"/>
      <c r="C28" s="697"/>
      <c r="D28" s="697"/>
      <c r="E28" s="697"/>
      <c r="F28" s="697"/>
      <c r="G28" s="697"/>
      <c r="H28" s="697"/>
      <c r="I28" s="697"/>
      <c r="J28" s="697"/>
      <c r="K28" s="697"/>
      <c r="L28" s="697"/>
      <c r="M28" s="697"/>
    </row>
    <row r="29" spans="1:13" ht="33" customHeight="1" thickBot="1">
      <c r="A29" s="330"/>
      <c r="B29" s="331"/>
      <c r="C29" s="55" t="s">
        <v>49</v>
      </c>
      <c r="D29" s="122">
        <v>1999</v>
      </c>
      <c r="E29" s="175" t="s">
        <v>49</v>
      </c>
      <c r="F29" s="332">
        <v>2000</v>
      </c>
      <c r="G29" s="186" t="s">
        <v>49</v>
      </c>
      <c r="H29" s="332">
        <v>2001</v>
      </c>
      <c r="I29" s="189" t="s">
        <v>49</v>
      </c>
      <c r="J29" s="333">
        <v>2002</v>
      </c>
      <c r="K29" s="189" t="s">
        <v>49</v>
      </c>
      <c r="L29" s="452">
        <v>2003</v>
      </c>
      <c r="M29" s="334">
        <v>2004</v>
      </c>
    </row>
    <row r="30" spans="1:13" ht="33" customHeight="1" thickBot="1">
      <c r="A30" s="136">
        <v>8</v>
      </c>
      <c r="B30" s="138" t="s">
        <v>53</v>
      </c>
      <c r="C30" s="140"/>
      <c r="D30" s="140"/>
      <c r="E30" s="182"/>
      <c r="F30" s="140">
        <v>236.4</v>
      </c>
      <c r="G30" s="182"/>
      <c r="H30" s="141">
        <v>272.7</v>
      </c>
      <c r="I30" s="182">
        <v>12365</v>
      </c>
      <c r="J30" s="140">
        <v>298</v>
      </c>
      <c r="K30" s="265"/>
      <c r="L30" s="445">
        <v>390.4</v>
      </c>
      <c r="M30" s="230">
        <v>490.6</v>
      </c>
    </row>
    <row r="31" spans="1:13" ht="33" customHeight="1" thickBot="1">
      <c r="A31" s="136">
        <v>9</v>
      </c>
      <c r="B31" s="138" t="s">
        <v>54</v>
      </c>
      <c r="C31" s="140"/>
      <c r="D31" s="140">
        <v>-3.1</v>
      </c>
      <c r="E31" s="182"/>
      <c r="F31" s="125">
        <v>-4.9</v>
      </c>
      <c r="G31" s="182"/>
      <c r="H31" s="141">
        <v>0.8</v>
      </c>
      <c r="I31" s="182">
        <v>0.8</v>
      </c>
      <c r="J31" s="125">
        <v>5.8</v>
      </c>
      <c r="K31" s="166"/>
      <c r="L31" s="453">
        <v>-2</v>
      </c>
      <c r="M31" s="170">
        <v>2.5</v>
      </c>
    </row>
    <row r="32" spans="1:13" s="2" customFormat="1" ht="33" customHeight="1" thickBot="1">
      <c r="A32" s="135">
        <v>10</v>
      </c>
      <c r="B32" s="138" t="s">
        <v>191</v>
      </c>
      <c r="C32" s="140">
        <v>423.648</v>
      </c>
      <c r="D32" s="140">
        <f>C32/42.266</f>
        <v>10.023375763024655</v>
      </c>
      <c r="E32" s="182">
        <v>423.6</v>
      </c>
      <c r="F32" s="140">
        <v>11.3</v>
      </c>
      <c r="G32" s="182">
        <v>548.372</v>
      </c>
      <c r="H32" s="141">
        <v>13.5</v>
      </c>
      <c r="I32" s="182">
        <v>610.7</v>
      </c>
      <c r="J32" s="140">
        <v>14.4</v>
      </c>
      <c r="K32" s="265"/>
      <c r="L32" s="445">
        <v>21.8</v>
      </c>
      <c r="M32" s="230">
        <v>27.7</v>
      </c>
    </row>
    <row r="33" spans="1:13" s="2" customFormat="1" ht="33" customHeight="1" thickBot="1">
      <c r="A33" s="123">
        <v>11</v>
      </c>
      <c r="B33" s="138" t="s">
        <v>190</v>
      </c>
      <c r="C33" s="140">
        <v>468.892</v>
      </c>
      <c r="D33" s="140">
        <f>C33/42.266</f>
        <v>11.093834287607061</v>
      </c>
      <c r="E33" s="182">
        <v>468.9</v>
      </c>
      <c r="F33" s="140">
        <v>12.2</v>
      </c>
      <c r="G33" s="182">
        <v>590.3</v>
      </c>
      <c r="H33" s="141">
        <v>14.7</v>
      </c>
      <c r="I33" s="182">
        <v>713.9</v>
      </c>
      <c r="J33" s="140">
        <v>16.5</v>
      </c>
      <c r="K33" s="265"/>
      <c r="L33" s="445">
        <v>22.4</v>
      </c>
      <c r="M33" s="230">
        <v>29.2</v>
      </c>
    </row>
    <row r="34" spans="1:13" s="2" customFormat="1" ht="33" customHeight="1" thickBot="1">
      <c r="A34" s="131"/>
      <c r="B34" s="132" t="s">
        <v>12</v>
      </c>
      <c r="C34" s="133">
        <f aca="true" t="shared" si="1" ref="C34:I34">C32-C33</f>
        <v>-45.24399999999997</v>
      </c>
      <c r="D34" s="133">
        <f t="shared" si="1"/>
        <v>-1.0704585245824063</v>
      </c>
      <c r="E34" s="177">
        <f t="shared" si="1"/>
        <v>-45.299999999999955</v>
      </c>
      <c r="F34" s="133">
        <v>-1.2</v>
      </c>
      <c r="G34" s="177">
        <f t="shared" si="1"/>
        <v>-41.928</v>
      </c>
      <c r="H34" s="133">
        <v>-2.1</v>
      </c>
      <c r="I34" s="177">
        <f t="shared" si="1"/>
        <v>-103.19999999999993</v>
      </c>
      <c r="J34" s="44">
        <v>-2.1</v>
      </c>
      <c r="K34" s="261"/>
      <c r="L34" s="171">
        <v>-0.6</v>
      </c>
      <c r="M34" s="228">
        <v>-1.5</v>
      </c>
    </row>
    <row r="35" spans="1:13" s="2" customFormat="1" ht="33" customHeight="1" thickBot="1">
      <c r="A35" s="136">
        <v>12</v>
      </c>
      <c r="B35" s="127" t="s">
        <v>130</v>
      </c>
      <c r="C35" s="46"/>
      <c r="D35" s="46">
        <v>-14.8</v>
      </c>
      <c r="E35" s="181"/>
      <c r="F35" s="125">
        <v>-27.6</v>
      </c>
      <c r="G35" s="181"/>
      <c r="H35" s="54">
        <v>-44.3</v>
      </c>
      <c r="I35" s="181">
        <v>-44.4</v>
      </c>
      <c r="J35" s="125">
        <v>-51.7</v>
      </c>
      <c r="K35" s="166"/>
      <c r="L35" s="453">
        <v>-56</v>
      </c>
      <c r="M35" s="170">
        <v>-70.3</v>
      </c>
    </row>
    <row r="36" spans="1:13" s="2" customFormat="1" ht="33" customHeight="1" thickBot="1">
      <c r="A36" s="123">
        <v>13</v>
      </c>
      <c r="B36" s="138" t="s">
        <v>204</v>
      </c>
      <c r="C36" s="133"/>
      <c r="D36" s="133">
        <v>10.6</v>
      </c>
      <c r="E36" s="177"/>
      <c r="F36" s="125">
        <v>10.8</v>
      </c>
      <c r="G36" s="177"/>
      <c r="H36" s="134">
        <v>11.4</v>
      </c>
      <c r="I36" s="177"/>
      <c r="J36" s="125">
        <v>13.2</v>
      </c>
      <c r="K36" s="166"/>
      <c r="L36" s="453">
        <v>18.1</v>
      </c>
      <c r="M36" s="170">
        <v>23.7</v>
      </c>
    </row>
    <row r="37" spans="1:13" s="2" customFormat="1" ht="33" customHeight="1" thickBot="1">
      <c r="A37" s="131"/>
      <c r="B37" s="132" t="s">
        <v>258</v>
      </c>
      <c r="C37" s="133"/>
      <c r="D37" s="133"/>
      <c r="E37" s="177"/>
      <c r="F37" s="251">
        <v>1952</v>
      </c>
      <c r="G37" s="252"/>
      <c r="H37" s="253">
        <v>2118</v>
      </c>
      <c r="I37" s="252"/>
      <c r="J37" s="251">
        <v>2453</v>
      </c>
      <c r="K37" s="264"/>
      <c r="L37" s="454">
        <v>3364</v>
      </c>
      <c r="M37" s="254">
        <v>4405</v>
      </c>
    </row>
    <row r="38" spans="1:13" s="2" customFormat="1" ht="33" customHeight="1" thickBot="1">
      <c r="A38" s="136">
        <v>14</v>
      </c>
      <c r="B38" s="139" t="s">
        <v>259</v>
      </c>
      <c r="C38" s="140"/>
      <c r="D38" s="140">
        <v>-783</v>
      </c>
      <c r="E38" s="182">
        <v>-40.6</v>
      </c>
      <c r="F38" s="125">
        <f>E38/F44</f>
        <v>-0.8567389056532106</v>
      </c>
      <c r="G38" s="182">
        <v>-33</v>
      </c>
      <c r="H38" s="141">
        <f>G38/H44</f>
        <v>-0.68256561937659</v>
      </c>
      <c r="I38" s="182">
        <v>-88.1</v>
      </c>
      <c r="J38" s="125">
        <f>I38/$J$44</f>
        <v>-1.9433109076872173</v>
      </c>
      <c r="K38" s="166"/>
      <c r="L38" s="453">
        <v>1.2</v>
      </c>
      <c r="M38" s="170">
        <v>-1.45</v>
      </c>
    </row>
    <row r="39" spans="1:13" s="2" customFormat="1" ht="33" customHeight="1" thickBot="1">
      <c r="A39" s="142">
        <v>15</v>
      </c>
      <c r="B39" s="143" t="s">
        <v>189</v>
      </c>
      <c r="C39" s="46"/>
      <c r="D39" s="46">
        <v>1.9</v>
      </c>
      <c r="E39" s="181"/>
      <c r="F39" s="125">
        <v>1.3</v>
      </c>
      <c r="G39" s="181"/>
      <c r="H39" s="469">
        <v>1.8</v>
      </c>
      <c r="I39" s="470"/>
      <c r="J39" s="471">
        <v>5.3</v>
      </c>
      <c r="K39" s="472"/>
      <c r="L39" s="473">
        <v>1.7</v>
      </c>
      <c r="M39" s="474">
        <v>3.1</v>
      </c>
    </row>
    <row r="40" spans="1:13" s="2" customFormat="1" ht="33" customHeight="1" thickBot="1">
      <c r="A40" s="136">
        <v>16</v>
      </c>
      <c r="B40" s="139" t="s">
        <v>269</v>
      </c>
      <c r="C40" s="140"/>
      <c r="D40" s="140">
        <v>0.7</v>
      </c>
      <c r="E40" s="182"/>
      <c r="F40" s="125">
        <v>0.8</v>
      </c>
      <c r="G40" s="182"/>
      <c r="H40" s="475">
        <v>0.1</v>
      </c>
      <c r="I40" s="476"/>
      <c r="J40" s="477">
        <v>3.6</v>
      </c>
      <c r="K40" s="472"/>
      <c r="L40" s="478">
        <v>1.4</v>
      </c>
      <c r="M40" s="479">
        <v>1.7</v>
      </c>
    </row>
    <row r="41" spans="1:13" s="2" customFormat="1" ht="33" customHeight="1" thickBot="1">
      <c r="A41" s="136">
        <v>17</v>
      </c>
      <c r="B41" s="139" t="s">
        <v>270</v>
      </c>
      <c r="C41" s="140"/>
      <c r="D41" s="140"/>
      <c r="E41" s="182"/>
      <c r="F41" s="125"/>
      <c r="G41" s="182"/>
      <c r="H41" s="475">
        <v>4.2</v>
      </c>
      <c r="I41" s="476"/>
      <c r="J41" s="480">
        <v>9.1</v>
      </c>
      <c r="K41" s="472"/>
      <c r="L41" s="478">
        <v>12.1</v>
      </c>
      <c r="M41" s="481">
        <v>14.9</v>
      </c>
    </row>
    <row r="42" spans="1:13" s="2" customFormat="1" ht="38.25" customHeight="1" thickBot="1">
      <c r="A42" s="136">
        <v>18</v>
      </c>
      <c r="B42" s="139" t="s">
        <v>208</v>
      </c>
      <c r="C42" s="140"/>
      <c r="D42" s="140">
        <v>3.2</v>
      </c>
      <c r="E42" s="182"/>
      <c r="F42" s="125">
        <v>3.2</v>
      </c>
      <c r="G42" s="182"/>
      <c r="H42" s="141">
        <v>3.4</v>
      </c>
      <c r="I42" s="182"/>
      <c r="J42" s="125">
        <v>7.4</v>
      </c>
      <c r="K42" s="166"/>
      <c r="L42" s="453">
        <v>9.9</v>
      </c>
      <c r="M42" s="474">
        <v>6.1</v>
      </c>
    </row>
    <row r="43" spans="1:13" s="2" customFormat="1" ht="33" customHeight="1" thickBot="1">
      <c r="A43" s="136">
        <v>19</v>
      </c>
      <c r="B43" s="139" t="s">
        <v>260</v>
      </c>
      <c r="C43" s="140">
        <v>90.8</v>
      </c>
      <c r="D43" s="140">
        <f>C43/42.266</f>
        <v>2.1482988690673355</v>
      </c>
      <c r="E43" s="182">
        <v>95.4</v>
      </c>
      <c r="F43" s="389">
        <v>2.07</v>
      </c>
      <c r="G43" s="390">
        <v>175</v>
      </c>
      <c r="H43" s="391">
        <v>2.1</v>
      </c>
      <c r="I43" s="390">
        <v>203.5</v>
      </c>
      <c r="J43" s="389">
        <v>3.9</v>
      </c>
      <c r="K43" s="392"/>
      <c r="L43" s="455">
        <v>0.87</v>
      </c>
      <c r="M43" s="393">
        <v>0.41</v>
      </c>
    </row>
    <row r="44" spans="1:13" s="2" customFormat="1" ht="33" customHeight="1">
      <c r="A44" s="245">
        <v>20</v>
      </c>
      <c r="B44" s="124" t="s">
        <v>126</v>
      </c>
      <c r="C44" s="125"/>
      <c r="D44" s="246">
        <v>42.266</v>
      </c>
      <c r="E44" s="247"/>
      <c r="F44" s="246">
        <v>47.389</v>
      </c>
      <c r="G44" s="176"/>
      <c r="H44" s="248">
        <v>48.347</v>
      </c>
      <c r="I44" s="176"/>
      <c r="J44" s="246">
        <v>45.335</v>
      </c>
      <c r="K44" s="266"/>
      <c r="L44" s="456">
        <v>36.773</v>
      </c>
      <c r="M44" s="249">
        <v>32.255</v>
      </c>
    </row>
    <row r="45" spans="1:13" s="2" customFormat="1" ht="33" customHeight="1" thickBot="1">
      <c r="A45" s="131">
        <v>21</v>
      </c>
      <c r="B45" s="132" t="s">
        <v>202</v>
      </c>
      <c r="C45" s="260"/>
      <c r="D45" s="267"/>
      <c r="E45" s="268"/>
      <c r="F45" s="276">
        <v>43.996</v>
      </c>
      <c r="G45" s="250" t="s">
        <v>203</v>
      </c>
      <c r="H45" s="276">
        <v>43.309</v>
      </c>
      <c r="I45" s="269"/>
      <c r="J45" s="144">
        <v>42.699</v>
      </c>
      <c r="K45" s="267"/>
      <c r="L45" s="457">
        <v>41.491</v>
      </c>
      <c r="M45" s="229">
        <v>40.045</v>
      </c>
    </row>
    <row r="46" spans="1:13" s="2" customFormat="1" ht="15" customHeight="1">
      <c r="A46" s="137"/>
      <c r="B46" s="154"/>
      <c r="C46" s="169"/>
      <c r="D46" s="272"/>
      <c r="E46" s="273"/>
      <c r="F46" s="274"/>
      <c r="G46" s="274"/>
      <c r="H46" s="274"/>
      <c r="I46" s="188"/>
      <c r="J46" s="272"/>
      <c r="K46" s="272"/>
      <c r="L46" s="272"/>
      <c r="M46" s="272"/>
    </row>
    <row r="47" spans="2:13" s="2" customFormat="1" ht="26.25" customHeight="1">
      <c r="B47" s="165" t="s">
        <v>268</v>
      </c>
      <c r="C47" s="10"/>
      <c r="D47" s="10"/>
      <c r="E47" s="183"/>
      <c r="F47" s="10"/>
      <c r="G47" s="183"/>
      <c r="H47" s="10"/>
      <c r="I47" s="183"/>
      <c r="J47" s="10"/>
      <c r="K47" s="10"/>
      <c r="L47" s="10"/>
      <c r="M47" s="10"/>
    </row>
    <row r="48" spans="2:13" s="2" customFormat="1" ht="21.75" customHeight="1">
      <c r="B48" s="12"/>
      <c r="C48" s="10"/>
      <c r="D48" s="10"/>
      <c r="E48" s="183"/>
      <c r="F48" s="10"/>
      <c r="G48" s="183"/>
      <c r="H48" s="10"/>
      <c r="I48" s="183"/>
      <c r="J48" s="10"/>
      <c r="K48" s="10"/>
      <c r="L48" s="10"/>
      <c r="M48" s="10"/>
    </row>
    <row r="49" spans="2:13" s="2" customFormat="1" ht="21.75" customHeight="1">
      <c r="B49" s="12"/>
      <c r="C49" s="10"/>
      <c r="D49" s="10"/>
      <c r="E49" s="183"/>
      <c r="F49" s="10"/>
      <c r="G49" s="183"/>
      <c r="H49" s="10"/>
      <c r="I49" s="183"/>
      <c r="J49" s="10"/>
      <c r="K49" s="10"/>
      <c r="L49" s="10"/>
      <c r="M49" s="10"/>
    </row>
    <row r="50" spans="2:13" s="2" customFormat="1" ht="21.75" customHeight="1">
      <c r="B50" s="12"/>
      <c r="C50" s="10"/>
      <c r="D50" s="10"/>
      <c r="E50" s="183"/>
      <c r="F50" s="10"/>
      <c r="G50" s="183"/>
      <c r="H50" s="10"/>
      <c r="I50" s="183"/>
      <c r="J50" s="10"/>
      <c r="K50" s="10"/>
      <c r="L50" s="10"/>
      <c r="M50" s="10"/>
    </row>
    <row r="51" spans="2:13" s="2" customFormat="1" ht="21.75" customHeight="1">
      <c r="B51" s="12"/>
      <c r="C51" s="10"/>
      <c r="D51" s="10"/>
      <c r="E51" s="183"/>
      <c r="F51" s="10"/>
      <c r="G51" s="183"/>
      <c r="H51" s="10"/>
      <c r="I51" s="183"/>
      <c r="J51" s="10"/>
      <c r="K51" s="10"/>
      <c r="L51" s="10"/>
      <c r="M51" s="10"/>
    </row>
    <row r="52" spans="3:13" s="2" customFormat="1" ht="21.75" customHeight="1">
      <c r="C52" s="10"/>
      <c r="D52" s="10"/>
      <c r="E52" s="183"/>
      <c r="F52" s="10"/>
      <c r="G52" s="183"/>
      <c r="H52" s="10"/>
      <c r="I52" s="183"/>
      <c r="J52" s="10"/>
      <c r="K52" s="10"/>
      <c r="L52" s="10"/>
      <c r="M52" s="10"/>
    </row>
    <row r="53" spans="3:13" s="2" customFormat="1" ht="21.75" customHeight="1">
      <c r="C53" s="10"/>
      <c r="D53" s="10"/>
      <c r="E53" s="183"/>
      <c r="F53" s="10"/>
      <c r="G53" s="183"/>
      <c r="H53" s="10"/>
      <c r="I53" s="183"/>
      <c r="J53" s="10"/>
      <c r="K53" s="10"/>
      <c r="L53" s="10"/>
      <c r="M53" s="10"/>
    </row>
    <row r="54" spans="3:13" s="2" customFormat="1" ht="21.75" customHeight="1">
      <c r="C54" s="10"/>
      <c r="D54" s="10"/>
      <c r="E54" s="183"/>
      <c r="F54" s="10"/>
      <c r="G54" s="183"/>
      <c r="H54" s="10"/>
      <c r="I54" s="183"/>
      <c r="J54" s="10"/>
      <c r="K54" s="10"/>
      <c r="L54" s="10"/>
      <c r="M54" s="10"/>
    </row>
    <row r="55" spans="3:13" s="2" customFormat="1" ht="21.75" customHeight="1">
      <c r="C55" s="10"/>
      <c r="D55" s="10"/>
      <c r="E55" s="183"/>
      <c r="F55" s="10"/>
      <c r="G55" s="183"/>
      <c r="H55" s="10"/>
      <c r="I55" s="183"/>
      <c r="J55" s="10"/>
      <c r="K55" s="10"/>
      <c r="L55" s="10"/>
      <c r="M55" s="10"/>
    </row>
    <row r="56" spans="3:13" s="2" customFormat="1" ht="21.75" customHeight="1">
      <c r="C56" s="10"/>
      <c r="D56" s="10"/>
      <c r="E56" s="183"/>
      <c r="F56" s="10"/>
      <c r="G56" s="183"/>
      <c r="H56" s="10"/>
      <c r="I56" s="183"/>
      <c r="J56" s="10"/>
      <c r="K56" s="10"/>
      <c r="L56" s="10"/>
      <c r="M56" s="10"/>
    </row>
    <row r="57" spans="3:13" s="2" customFormat="1" ht="21.75" customHeight="1">
      <c r="C57" s="10"/>
      <c r="D57" s="10"/>
      <c r="E57" s="183"/>
      <c r="F57" s="10"/>
      <c r="G57" s="183"/>
      <c r="H57" s="10"/>
      <c r="I57" s="183"/>
      <c r="J57" s="10"/>
      <c r="K57" s="10"/>
      <c r="L57" s="10"/>
      <c r="M57" s="10"/>
    </row>
    <row r="58" spans="3:13" s="2" customFormat="1" ht="21.75" customHeight="1">
      <c r="C58" s="10"/>
      <c r="D58" s="10"/>
      <c r="E58" s="183"/>
      <c r="F58" s="10"/>
      <c r="G58" s="183"/>
      <c r="H58" s="10"/>
      <c r="I58" s="183"/>
      <c r="J58" s="10"/>
      <c r="K58" s="10"/>
      <c r="L58" s="10"/>
      <c r="M58" s="10"/>
    </row>
    <row r="59" spans="3:13" s="2" customFormat="1" ht="21.75" customHeight="1">
      <c r="C59" s="10"/>
      <c r="D59" s="10"/>
      <c r="E59" s="183"/>
      <c r="F59" s="10"/>
      <c r="G59" s="183"/>
      <c r="H59" s="10"/>
      <c r="I59" s="183"/>
      <c r="J59" s="10"/>
      <c r="K59" s="10"/>
      <c r="L59" s="10"/>
      <c r="M59" s="10"/>
    </row>
    <row r="60" spans="2:13" ht="21.75" customHeight="1">
      <c r="B60" s="2"/>
      <c r="C60" s="10"/>
      <c r="D60" s="10"/>
      <c r="E60" s="183"/>
      <c r="F60" s="10"/>
      <c r="G60" s="183"/>
      <c r="H60" s="10"/>
      <c r="I60" s="183"/>
      <c r="J60" s="10"/>
      <c r="K60" s="10"/>
      <c r="L60" s="10"/>
      <c r="M60" s="10"/>
    </row>
    <row r="61" spans="2:13" ht="21.75" customHeight="1">
      <c r="B61" s="2"/>
      <c r="C61" s="10"/>
      <c r="D61" s="10"/>
      <c r="E61" s="183"/>
      <c r="F61" s="10"/>
      <c r="G61" s="183"/>
      <c r="H61" s="10"/>
      <c r="I61" s="183"/>
      <c r="J61" s="10"/>
      <c r="K61" s="10"/>
      <c r="L61" s="10"/>
      <c r="M61" s="10"/>
    </row>
    <row r="62" spans="2:13" ht="21.75" customHeight="1">
      <c r="B62" s="2"/>
      <c r="C62" s="10"/>
      <c r="D62" s="10"/>
      <c r="E62" s="183"/>
      <c r="F62" s="10"/>
      <c r="G62" s="183"/>
      <c r="H62" s="10"/>
      <c r="I62" s="183"/>
      <c r="J62" s="10"/>
      <c r="K62" s="10"/>
      <c r="L62" s="10"/>
      <c r="M62" s="10"/>
    </row>
    <row r="63" spans="2:13" ht="21.75" customHeight="1">
      <c r="B63" s="2"/>
      <c r="C63" s="10"/>
      <c r="D63" s="10"/>
      <c r="E63" s="183"/>
      <c r="F63" s="10"/>
      <c r="G63" s="183"/>
      <c r="H63" s="10"/>
      <c r="I63" s="183"/>
      <c r="J63" s="10"/>
      <c r="K63" s="10"/>
      <c r="L63" s="10"/>
      <c r="M63" s="10"/>
    </row>
    <row r="64" spans="2:13" ht="21.75" customHeight="1">
      <c r="B64" s="2"/>
      <c r="C64" s="10"/>
      <c r="D64" s="10"/>
      <c r="E64" s="183"/>
      <c r="F64" s="10"/>
      <c r="G64" s="183"/>
      <c r="H64" s="10"/>
      <c r="I64" s="183"/>
      <c r="J64" s="10"/>
      <c r="K64" s="10"/>
      <c r="L64" s="10"/>
      <c r="M64" s="10"/>
    </row>
    <row r="65" spans="2:13" ht="21.75" customHeight="1">
      <c r="B65" s="2"/>
      <c r="C65" s="10"/>
      <c r="D65" s="10"/>
      <c r="E65" s="183"/>
      <c r="F65" s="10"/>
      <c r="G65" s="183"/>
      <c r="H65" s="10"/>
      <c r="I65" s="183"/>
      <c r="J65" s="10"/>
      <c r="K65" s="10"/>
      <c r="L65" s="10"/>
      <c r="M65" s="10"/>
    </row>
    <row r="66" spans="2:13" ht="21.75" customHeight="1">
      <c r="B66" s="2"/>
      <c r="C66" s="10"/>
      <c r="D66" s="10"/>
      <c r="E66" s="183"/>
      <c r="F66" s="10"/>
      <c r="G66" s="183"/>
      <c r="H66" s="10"/>
      <c r="I66" s="183"/>
      <c r="J66" s="10"/>
      <c r="K66" s="10"/>
      <c r="L66" s="10"/>
      <c r="M66" s="10"/>
    </row>
    <row r="67" spans="2:13" ht="21.75" customHeight="1">
      <c r="B67" s="2"/>
      <c r="C67" s="10"/>
      <c r="D67" s="10"/>
      <c r="E67" s="183"/>
      <c r="F67" s="10"/>
      <c r="G67" s="183"/>
      <c r="H67" s="10"/>
      <c r="I67" s="183"/>
      <c r="J67" s="10"/>
      <c r="K67" s="10"/>
      <c r="L67" s="10"/>
      <c r="M67" s="10"/>
    </row>
    <row r="68" spans="2:13" ht="21.75" customHeight="1">
      <c r="B68" s="2"/>
      <c r="C68" s="10"/>
      <c r="D68" s="10"/>
      <c r="E68" s="183"/>
      <c r="F68" s="10"/>
      <c r="G68" s="183"/>
      <c r="H68" s="10"/>
      <c r="I68" s="183"/>
      <c r="J68" s="10"/>
      <c r="K68" s="10"/>
      <c r="L68" s="10"/>
      <c r="M68" s="10"/>
    </row>
    <row r="69" spans="2:13" ht="21.75" customHeight="1">
      <c r="B69" s="2"/>
      <c r="C69" s="10"/>
      <c r="D69" s="10"/>
      <c r="E69" s="183"/>
      <c r="F69" s="10"/>
      <c r="G69" s="183"/>
      <c r="H69" s="10"/>
      <c r="I69" s="183"/>
      <c r="J69" s="10"/>
      <c r="K69" s="10"/>
      <c r="L69" s="10"/>
      <c r="M69" s="10"/>
    </row>
    <row r="70" spans="2:13" ht="21.75" customHeight="1">
      <c r="B70" s="2"/>
      <c r="C70" s="10"/>
      <c r="D70" s="10"/>
      <c r="E70" s="183"/>
      <c r="F70" s="10"/>
      <c r="G70" s="183"/>
      <c r="H70" s="10"/>
      <c r="I70" s="183"/>
      <c r="J70" s="10"/>
      <c r="K70" s="10"/>
      <c r="L70" s="10"/>
      <c r="M70" s="10"/>
    </row>
    <row r="71" spans="2:13" ht="21.75" customHeight="1">
      <c r="B71" s="2"/>
      <c r="C71" s="10"/>
      <c r="D71" s="10"/>
      <c r="E71" s="183"/>
      <c r="F71" s="10"/>
      <c r="G71" s="183"/>
      <c r="H71" s="10"/>
      <c r="I71" s="183"/>
      <c r="J71" s="10"/>
      <c r="K71" s="10"/>
      <c r="L71" s="10"/>
      <c r="M71" s="10"/>
    </row>
    <row r="72" spans="2:13" ht="21.75" customHeight="1">
      <c r="B72" s="2"/>
      <c r="C72" s="10"/>
      <c r="D72" s="10"/>
      <c r="E72" s="183"/>
      <c r="F72" s="10"/>
      <c r="G72" s="183"/>
      <c r="H72" s="10"/>
      <c r="I72" s="183"/>
      <c r="J72" s="10"/>
      <c r="K72" s="10"/>
      <c r="L72" s="10"/>
      <c r="M72" s="10"/>
    </row>
    <row r="73" spans="2:13" ht="21.75" customHeight="1">
      <c r="B73" s="2"/>
      <c r="C73" s="10"/>
      <c r="D73" s="10"/>
      <c r="E73" s="183"/>
      <c r="F73" s="10"/>
      <c r="G73" s="183"/>
      <c r="H73" s="10"/>
      <c r="I73" s="183"/>
      <c r="J73" s="10"/>
      <c r="K73" s="10"/>
      <c r="L73" s="10"/>
      <c r="M73" s="10"/>
    </row>
    <row r="74" spans="2:13" ht="14.25">
      <c r="B74" s="2"/>
      <c r="C74" s="10"/>
      <c r="D74" s="10"/>
      <c r="E74" s="183"/>
      <c r="F74" s="10"/>
      <c r="G74" s="183"/>
      <c r="H74" s="10"/>
      <c r="I74" s="183"/>
      <c r="J74" s="10"/>
      <c r="K74" s="10"/>
      <c r="L74" s="10"/>
      <c r="M74" s="10"/>
    </row>
    <row r="75" spans="2:13" ht="14.25">
      <c r="B75" s="2"/>
      <c r="C75" s="10"/>
      <c r="D75" s="10"/>
      <c r="E75" s="183"/>
      <c r="F75" s="10"/>
      <c r="G75" s="183"/>
      <c r="H75" s="10"/>
      <c r="I75" s="183"/>
      <c r="J75" s="10"/>
      <c r="K75" s="10"/>
      <c r="L75" s="10"/>
      <c r="M75" s="10"/>
    </row>
    <row r="76" spans="2:13" ht="14.25">
      <c r="B76" s="2"/>
      <c r="C76" s="10"/>
      <c r="D76" s="10"/>
      <c r="E76" s="183"/>
      <c r="F76" s="10"/>
      <c r="G76" s="183"/>
      <c r="H76" s="10"/>
      <c r="I76" s="183"/>
      <c r="J76" s="10"/>
      <c r="K76" s="10"/>
      <c r="L76" s="10"/>
      <c r="M76" s="10"/>
    </row>
    <row r="77" spans="2:13" ht="14.25">
      <c r="B77" s="2"/>
      <c r="C77" s="10"/>
      <c r="D77" s="10"/>
      <c r="E77" s="183"/>
      <c r="F77" s="10"/>
      <c r="G77" s="183"/>
      <c r="H77" s="10"/>
      <c r="I77" s="183"/>
      <c r="J77" s="10"/>
      <c r="K77" s="10"/>
      <c r="L77" s="10"/>
      <c r="M77" s="10"/>
    </row>
    <row r="78" spans="2:13" ht="14.25">
      <c r="B78" s="2"/>
      <c r="C78" s="10"/>
      <c r="D78" s="10"/>
      <c r="E78" s="183"/>
      <c r="F78" s="10"/>
      <c r="G78" s="183"/>
      <c r="H78" s="10"/>
      <c r="I78" s="183"/>
      <c r="J78" s="10"/>
      <c r="K78" s="10"/>
      <c r="L78" s="10"/>
      <c r="M78" s="10"/>
    </row>
    <row r="79" spans="2:13" ht="14.25">
      <c r="B79" s="2"/>
      <c r="C79" s="10"/>
      <c r="D79" s="10"/>
      <c r="E79" s="183"/>
      <c r="F79" s="10"/>
      <c r="G79" s="183"/>
      <c r="H79" s="10"/>
      <c r="I79" s="183"/>
      <c r="J79" s="10"/>
      <c r="K79" s="10"/>
      <c r="L79" s="10"/>
      <c r="M79" s="10"/>
    </row>
    <row r="80" spans="2:13" ht="14.25">
      <c r="B80" s="2"/>
      <c r="C80" s="10"/>
      <c r="D80" s="10"/>
      <c r="E80" s="183"/>
      <c r="F80" s="10"/>
      <c r="G80" s="183"/>
      <c r="H80" s="10"/>
      <c r="I80" s="183"/>
      <c r="J80" s="10"/>
      <c r="K80" s="10"/>
      <c r="L80" s="10"/>
      <c r="M80" s="10"/>
    </row>
    <row r="81" spans="2:13" ht="14.25">
      <c r="B81" s="2"/>
      <c r="C81" s="10"/>
      <c r="D81" s="10"/>
      <c r="E81" s="183"/>
      <c r="F81" s="10"/>
      <c r="G81" s="183"/>
      <c r="H81" s="10"/>
      <c r="I81" s="183"/>
      <c r="J81" s="10"/>
      <c r="K81" s="10"/>
      <c r="L81" s="10"/>
      <c r="M81" s="10"/>
    </row>
    <row r="82" spans="2:13" ht="14.25">
      <c r="B82" s="2"/>
      <c r="C82" s="10"/>
      <c r="D82" s="10"/>
      <c r="E82" s="183"/>
      <c r="F82" s="10"/>
      <c r="G82" s="183"/>
      <c r="H82" s="10"/>
      <c r="I82" s="183"/>
      <c r="J82" s="10"/>
      <c r="K82" s="10"/>
      <c r="L82" s="10"/>
      <c r="M82" s="10"/>
    </row>
    <row r="83" spans="2:13" ht="14.25">
      <c r="B83" s="2"/>
      <c r="C83" s="10"/>
      <c r="D83" s="10"/>
      <c r="E83" s="183"/>
      <c r="F83" s="10"/>
      <c r="G83" s="183"/>
      <c r="H83" s="10"/>
      <c r="I83" s="183"/>
      <c r="J83" s="10"/>
      <c r="K83" s="10"/>
      <c r="L83" s="10"/>
      <c r="M83" s="10"/>
    </row>
    <row r="84" spans="2:13" ht="14.25">
      <c r="B84" s="2"/>
      <c r="C84" s="10"/>
      <c r="D84" s="10"/>
      <c r="E84" s="183"/>
      <c r="F84" s="10"/>
      <c r="G84" s="183"/>
      <c r="H84" s="10"/>
      <c r="I84" s="183"/>
      <c r="J84" s="10"/>
      <c r="K84" s="10"/>
      <c r="L84" s="10"/>
      <c r="M84" s="10"/>
    </row>
    <row r="85" spans="2:13" ht="14.25">
      <c r="B85" s="2"/>
      <c r="C85" s="10"/>
      <c r="D85" s="10"/>
      <c r="E85" s="183"/>
      <c r="F85" s="10"/>
      <c r="G85" s="183"/>
      <c r="H85" s="10"/>
      <c r="I85" s="183"/>
      <c r="J85" s="10"/>
      <c r="K85" s="10"/>
      <c r="L85" s="10"/>
      <c r="M85" s="10"/>
    </row>
    <row r="86" spans="2:13" ht="14.25">
      <c r="B86" s="2"/>
      <c r="C86" s="10"/>
      <c r="D86" s="10"/>
      <c r="E86" s="183"/>
      <c r="F86" s="10"/>
      <c r="G86" s="183"/>
      <c r="H86" s="10"/>
      <c r="I86" s="183"/>
      <c r="J86" s="10"/>
      <c r="K86" s="10"/>
      <c r="L86" s="10"/>
      <c r="M86" s="10"/>
    </row>
    <row r="87" spans="2:13" ht="14.25">
      <c r="B87" s="2"/>
      <c r="C87" s="10"/>
      <c r="D87" s="10"/>
      <c r="E87" s="183"/>
      <c r="F87" s="10"/>
      <c r="G87" s="183"/>
      <c r="H87" s="10"/>
      <c r="I87" s="183"/>
      <c r="J87" s="10"/>
      <c r="K87" s="10"/>
      <c r="L87" s="10"/>
      <c r="M87" s="10"/>
    </row>
    <row r="88" spans="2:13" ht="14.25">
      <c r="B88" s="2"/>
      <c r="C88" s="10"/>
      <c r="D88" s="10"/>
      <c r="E88" s="183"/>
      <c r="F88" s="10"/>
      <c r="G88" s="183"/>
      <c r="H88" s="10"/>
      <c r="I88" s="183"/>
      <c r="J88" s="10"/>
      <c r="K88" s="10"/>
      <c r="L88" s="10"/>
      <c r="M88" s="10"/>
    </row>
    <row r="89" spans="2:13" ht="14.25">
      <c r="B89" s="2"/>
      <c r="C89" s="10"/>
      <c r="D89" s="10"/>
      <c r="E89" s="183"/>
      <c r="F89" s="10"/>
      <c r="G89" s="183"/>
      <c r="H89" s="10"/>
      <c r="I89" s="183"/>
      <c r="J89" s="10"/>
      <c r="K89" s="10"/>
      <c r="L89" s="10"/>
      <c r="M89" s="10"/>
    </row>
    <row r="90" spans="2:13" ht="14.25">
      <c r="B90" s="2"/>
      <c r="C90" s="10"/>
      <c r="D90" s="10"/>
      <c r="E90" s="183"/>
      <c r="F90" s="10"/>
      <c r="G90" s="183"/>
      <c r="H90" s="10"/>
      <c r="I90" s="183"/>
      <c r="J90" s="10"/>
      <c r="K90" s="10"/>
      <c r="L90" s="10"/>
      <c r="M90" s="10"/>
    </row>
    <row r="91" spans="2:13" ht="14.25">
      <c r="B91" s="2"/>
      <c r="C91" s="10"/>
      <c r="D91" s="10"/>
      <c r="E91" s="183"/>
      <c r="F91" s="10"/>
      <c r="G91" s="183"/>
      <c r="H91" s="10"/>
      <c r="I91" s="183"/>
      <c r="J91" s="10"/>
      <c r="K91" s="10"/>
      <c r="L91" s="10"/>
      <c r="M91" s="10"/>
    </row>
    <row r="92" spans="2:13" ht="14.25">
      <c r="B92" s="2"/>
      <c r="C92" s="10"/>
      <c r="D92" s="10"/>
      <c r="E92" s="183"/>
      <c r="F92" s="10"/>
      <c r="G92" s="183"/>
      <c r="H92" s="10"/>
      <c r="I92" s="183"/>
      <c r="J92" s="10"/>
      <c r="K92" s="10"/>
      <c r="L92" s="10"/>
      <c r="M92" s="10"/>
    </row>
    <row r="93" spans="2:13" ht="14.25">
      <c r="B93" s="2"/>
      <c r="C93" s="10"/>
      <c r="D93" s="10"/>
      <c r="E93" s="183"/>
      <c r="F93" s="10"/>
      <c r="G93" s="183"/>
      <c r="H93" s="10"/>
      <c r="I93" s="183"/>
      <c r="J93" s="10"/>
      <c r="K93" s="10"/>
      <c r="L93" s="10"/>
      <c r="M93" s="10"/>
    </row>
    <row r="94" spans="2:13" ht="14.25">
      <c r="B94" s="2"/>
      <c r="C94" s="10"/>
      <c r="D94" s="10"/>
      <c r="E94" s="183"/>
      <c r="F94" s="10"/>
      <c r="G94" s="183"/>
      <c r="H94" s="10"/>
      <c r="I94" s="183"/>
      <c r="J94" s="10"/>
      <c r="K94" s="10"/>
      <c r="L94" s="10"/>
      <c r="M94" s="10"/>
    </row>
    <row r="95" spans="2:13" ht="14.25">
      <c r="B95" s="2"/>
      <c r="C95" s="10"/>
      <c r="D95" s="10"/>
      <c r="E95" s="183"/>
      <c r="F95" s="10"/>
      <c r="G95" s="183"/>
      <c r="H95" s="10"/>
      <c r="I95" s="183"/>
      <c r="J95" s="10"/>
      <c r="K95" s="10"/>
      <c r="L95" s="10"/>
      <c r="M95" s="10"/>
    </row>
    <row r="96" spans="2:13" ht="14.25">
      <c r="B96" s="2"/>
      <c r="C96" s="10"/>
      <c r="D96" s="10"/>
      <c r="E96" s="183"/>
      <c r="F96" s="10"/>
      <c r="G96" s="183"/>
      <c r="H96" s="10"/>
      <c r="I96" s="183"/>
      <c r="J96" s="10"/>
      <c r="K96" s="10"/>
      <c r="L96" s="10"/>
      <c r="M96" s="10"/>
    </row>
    <row r="97" spans="2:13" ht="14.25">
      <c r="B97" s="2"/>
      <c r="C97" s="10"/>
      <c r="D97" s="10"/>
      <c r="E97" s="183"/>
      <c r="F97" s="10"/>
      <c r="G97" s="183"/>
      <c r="H97" s="10"/>
      <c r="I97" s="183"/>
      <c r="J97" s="10"/>
      <c r="K97" s="10"/>
      <c r="L97" s="10"/>
      <c r="M97" s="10"/>
    </row>
    <row r="98" spans="2:13" ht="14.25">
      <c r="B98" s="2"/>
      <c r="C98" s="10"/>
      <c r="D98" s="10"/>
      <c r="E98" s="183"/>
      <c r="F98" s="10"/>
      <c r="G98" s="183"/>
      <c r="H98" s="10"/>
      <c r="I98" s="183"/>
      <c r="J98" s="10"/>
      <c r="K98" s="10"/>
      <c r="L98" s="10"/>
      <c r="M98" s="10"/>
    </row>
    <row r="99" spans="2:13" ht="14.25">
      <c r="B99" s="2"/>
      <c r="C99" s="10"/>
      <c r="D99" s="10"/>
      <c r="E99" s="183"/>
      <c r="F99" s="10"/>
      <c r="G99" s="183"/>
      <c r="H99" s="10"/>
      <c r="I99" s="183"/>
      <c r="J99" s="10"/>
      <c r="K99" s="10"/>
      <c r="L99" s="10"/>
      <c r="M99" s="10"/>
    </row>
    <row r="100" spans="2:13" ht="14.25">
      <c r="B100" s="2"/>
      <c r="C100" s="10"/>
      <c r="D100" s="10"/>
      <c r="E100" s="183"/>
      <c r="F100" s="10"/>
      <c r="G100" s="183"/>
      <c r="H100" s="10"/>
      <c r="I100" s="183"/>
      <c r="J100" s="10"/>
      <c r="K100" s="10"/>
      <c r="L100" s="10"/>
      <c r="M100" s="10"/>
    </row>
    <row r="101" spans="2:13" ht="14.25">
      <c r="B101" s="2"/>
      <c r="C101" s="10"/>
      <c r="D101" s="10"/>
      <c r="E101" s="183"/>
      <c r="F101" s="10"/>
      <c r="G101" s="183"/>
      <c r="H101" s="10"/>
      <c r="I101" s="183"/>
      <c r="J101" s="10"/>
      <c r="K101" s="10"/>
      <c r="L101" s="10"/>
      <c r="M101" s="10"/>
    </row>
    <row r="102" spans="2:13" ht="14.25">
      <c r="B102" s="2"/>
      <c r="C102" s="10"/>
      <c r="D102" s="10"/>
      <c r="E102" s="183"/>
      <c r="F102" s="10"/>
      <c r="G102" s="183"/>
      <c r="H102" s="10"/>
      <c r="I102" s="183"/>
      <c r="J102" s="10"/>
      <c r="K102" s="10"/>
      <c r="L102" s="10"/>
      <c r="M102" s="10"/>
    </row>
    <row r="103" spans="2:13" ht="14.25">
      <c r="B103" s="2"/>
      <c r="C103" s="10"/>
      <c r="D103" s="10"/>
      <c r="E103" s="183"/>
      <c r="F103" s="10"/>
      <c r="G103" s="183"/>
      <c r="H103" s="10"/>
      <c r="I103" s="183"/>
      <c r="J103" s="10"/>
      <c r="K103" s="10"/>
      <c r="L103" s="10"/>
      <c r="M103" s="10"/>
    </row>
    <row r="104" spans="2:13" ht="14.25">
      <c r="B104" s="2"/>
      <c r="C104" s="10"/>
      <c r="D104" s="10"/>
      <c r="E104" s="183"/>
      <c r="F104" s="10"/>
      <c r="G104" s="183"/>
      <c r="H104" s="10"/>
      <c r="I104" s="183"/>
      <c r="J104" s="10"/>
      <c r="K104" s="10"/>
      <c r="L104" s="10"/>
      <c r="M104" s="10"/>
    </row>
    <row r="105" spans="2:13" ht="14.25">
      <c r="B105" s="2"/>
      <c r="C105" s="10"/>
      <c r="D105" s="10"/>
      <c r="E105" s="183"/>
      <c r="F105" s="10"/>
      <c r="G105" s="183"/>
      <c r="H105" s="10"/>
      <c r="I105" s="183"/>
      <c r="J105" s="10"/>
      <c r="K105" s="10"/>
      <c r="L105" s="10"/>
      <c r="M105" s="10"/>
    </row>
    <row r="106" spans="2:13" ht="14.25">
      <c r="B106" s="2"/>
      <c r="C106" s="10"/>
      <c r="D106" s="10"/>
      <c r="E106" s="183"/>
      <c r="F106" s="10"/>
      <c r="G106" s="183"/>
      <c r="H106" s="10"/>
      <c r="I106" s="183"/>
      <c r="J106" s="10"/>
      <c r="K106" s="10"/>
      <c r="L106" s="10"/>
      <c r="M106" s="10"/>
    </row>
    <row r="107" spans="2:13" ht="14.25">
      <c r="B107" s="2"/>
      <c r="C107" s="10"/>
      <c r="D107" s="10"/>
      <c r="E107" s="183"/>
      <c r="F107" s="10"/>
      <c r="G107" s="183"/>
      <c r="H107" s="10"/>
      <c r="I107" s="183"/>
      <c r="J107" s="10"/>
      <c r="K107" s="10"/>
      <c r="L107" s="10"/>
      <c r="M107" s="10"/>
    </row>
    <row r="108" spans="2:13" ht="14.25">
      <c r="B108" s="2"/>
      <c r="C108" s="10"/>
      <c r="D108" s="10"/>
      <c r="E108" s="183"/>
      <c r="F108" s="10"/>
      <c r="G108" s="183"/>
      <c r="H108" s="10"/>
      <c r="I108" s="183"/>
      <c r="J108" s="10"/>
      <c r="K108" s="10"/>
      <c r="L108" s="10"/>
      <c r="M108" s="10"/>
    </row>
    <row r="109" spans="2:13" ht="14.25">
      <c r="B109" s="2"/>
      <c r="C109" s="10"/>
      <c r="D109" s="10"/>
      <c r="E109" s="183"/>
      <c r="F109" s="10"/>
      <c r="G109" s="183"/>
      <c r="H109" s="10"/>
      <c r="I109" s="183"/>
      <c r="J109" s="10"/>
      <c r="K109" s="10"/>
      <c r="L109" s="10"/>
      <c r="M109" s="10"/>
    </row>
    <row r="110" spans="2:13" ht="14.25">
      <c r="B110" s="2"/>
      <c r="C110" s="10"/>
      <c r="D110" s="10"/>
      <c r="E110" s="183"/>
      <c r="F110" s="10"/>
      <c r="G110" s="183"/>
      <c r="H110" s="10"/>
      <c r="I110" s="183"/>
      <c r="J110" s="10"/>
      <c r="K110" s="10"/>
      <c r="L110" s="10"/>
      <c r="M110" s="10"/>
    </row>
    <row r="111" spans="2:13" ht="14.25">
      <c r="B111" s="2"/>
      <c r="C111" s="10"/>
      <c r="D111" s="10"/>
      <c r="E111" s="183"/>
      <c r="F111" s="10"/>
      <c r="G111" s="183"/>
      <c r="H111" s="10"/>
      <c r="I111" s="183"/>
      <c r="J111" s="10"/>
      <c r="K111" s="10"/>
      <c r="L111" s="10"/>
      <c r="M111" s="10"/>
    </row>
    <row r="112" spans="2:13" ht="14.25">
      <c r="B112" s="2"/>
      <c r="C112" s="10"/>
      <c r="D112" s="10"/>
      <c r="E112" s="183"/>
      <c r="F112" s="10"/>
      <c r="G112" s="183"/>
      <c r="H112" s="10"/>
      <c r="I112" s="183"/>
      <c r="J112" s="10"/>
      <c r="K112" s="10"/>
      <c r="L112" s="10"/>
      <c r="M112" s="10"/>
    </row>
    <row r="113" spans="2:13" ht="14.25">
      <c r="B113" s="2"/>
      <c r="C113" s="10"/>
      <c r="D113" s="10"/>
      <c r="E113" s="183"/>
      <c r="F113" s="10"/>
      <c r="G113" s="183"/>
      <c r="H113" s="10"/>
      <c r="I113" s="183"/>
      <c r="J113" s="10"/>
      <c r="K113" s="10"/>
      <c r="L113" s="10"/>
      <c r="M113" s="10"/>
    </row>
    <row r="114" spans="2:13" ht="14.25">
      <c r="B114" s="2"/>
      <c r="C114" s="10"/>
      <c r="D114" s="10"/>
      <c r="E114" s="183"/>
      <c r="F114" s="10"/>
      <c r="G114" s="183"/>
      <c r="H114" s="10"/>
      <c r="I114" s="183"/>
      <c r="J114" s="10"/>
      <c r="K114" s="10"/>
      <c r="L114" s="10"/>
      <c r="M114" s="10"/>
    </row>
    <row r="115" spans="2:13" ht="14.25">
      <c r="B115" s="2"/>
      <c r="C115" s="10"/>
      <c r="D115" s="10"/>
      <c r="E115" s="183"/>
      <c r="F115" s="10"/>
      <c r="G115" s="183"/>
      <c r="H115" s="10"/>
      <c r="I115" s="183"/>
      <c r="J115" s="10"/>
      <c r="K115" s="10"/>
      <c r="L115" s="10"/>
      <c r="M115" s="10"/>
    </row>
    <row r="116" spans="2:13" ht="14.25">
      <c r="B116" s="2"/>
      <c r="C116" s="10"/>
      <c r="D116" s="10"/>
      <c r="E116" s="183"/>
      <c r="F116" s="10"/>
      <c r="G116" s="183"/>
      <c r="H116" s="10"/>
      <c r="I116" s="183"/>
      <c r="J116" s="10"/>
      <c r="K116" s="10"/>
      <c r="L116" s="10"/>
      <c r="M116" s="10"/>
    </row>
    <row r="117" spans="2:13" ht="14.25">
      <c r="B117" s="2"/>
      <c r="C117" s="10"/>
      <c r="D117" s="10"/>
      <c r="E117" s="183"/>
      <c r="F117" s="10"/>
      <c r="G117" s="183"/>
      <c r="H117" s="10"/>
      <c r="I117" s="183"/>
      <c r="J117" s="10"/>
      <c r="K117" s="10"/>
      <c r="L117" s="10"/>
      <c r="M117" s="10"/>
    </row>
    <row r="118" spans="2:13" ht="14.25">
      <c r="B118" s="2"/>
      <c r="C118" s="10"/>
      <c r="D118" s="10"/>
      <c r="E118" s="183"/>
      <c r="F118" s="10"/>
      <c r="G118" s="183"/>
      <c r="H118" s="10"/>
      <c r="I118" s="183"/>
      <c r="J118" s="10"/>
      <c r="K118" s="10"/>
      <c r="L118" s="10"/>
      <c r="M118" s="10"/>
    </row>
    <row r="119" spans="2:13" ht="14.25">
      <c r="B119" s="2"/>
      <c r="C119" s="10"/>
      <c r="D119" s="10"/>
      <c r="E119" s="183"/>
      <c r="F119" s="10"/>
      <c r="G119" s="183"/>
      <c r="H119" s="10"/>
      <c r="I119" s="183"/>
      <c r="J119" s="10"/>
      <c r="K119" s="10"/>
      <c r="L119" s="10"/>
      <c r="M119" s="10"/>
    </row>
    <row r="120" spans="2:13" ht="14.25">
      <c r="B120" s="2"/>
      <c r="C120" s="10"/>
      <c r="D120" s="10"/>
      <c r="E120" s="183"/>
      <c r="F120" s="10"/>
      <c r="G120" s="183"/>
      <c r="H120" s="10"/>
      <c r="I120" s="183"/>
      <c r="J120" s="10"/>
      <c r="K120" s="10"/>
      <c r="L120" s="10"/>
      <c r="M120" s="10"/>
    </row>
    <row r="121" spans="2:13" ht="14.25">
      <c r="B121" s="2"/>
      <c r="C121" s="10"/>
      <c r="D121" s="10"/>
      <c r="E121" s="183"/>
      <c r="F121" s="10"/>
      <c r="G121" s="183"/>
      <c r="H121" s="10"/>
      <c r="I121" s="183"/>
      <c r="J121" s="10"/>
      <c r="K121" s="10"/>
      <c r="L121" s="10"/>
      <c r="M121" s="10"/>
    </row>
    <row r="122" spans="2:13" ht="14.25">
      <c r="B122" s="2"/>
      <c r="C122" s="10"/>
      <c r="D122" s="10"/>
      <c r="E122" s="183"/>
      <c r="F122" s="10"/>
      <c r="G122" s="183"/>
      <c r="H122" s="10"/>
      <c r="I122" s="183"/>
      <c r="J122" s="10"/>
      <c r="K122" s="10"/>
      <c r="L122" s="10"/>
      <c r="M122" s="10"/>
    </row>
    <row r="123" spans="2:13" ht="14.25">
      <c r="B123" s="2"/>
      <c r="C123" s="10"/>
      <c r="D123" s="10"/>
      <c r="E123" s="183"/>
      <c r="F123" s="10"/>
      <c r="G123" s="183"/>
      <c r="H123" s="10"/>
      <c r="I123" s="183"/>
      <c r="J123" s="10"/>
      <c r="K123" s="10"/>
      <c r="L123" s="10"/>
      <c r="M123" s="10"/>
    </row>
    <row r="124" spans="2:13" ht="14.25">
      <c r="B124" s="2"/>
      <c r="C124" s="10"/>
      <c r="D124" s="10"/>
      <c r="E124" s="183"/>
      <c r="F124" s="10"/>
      <c r="G124" s="183"/>
      <c r="H124" s="10"/>
      <c r="I124" s="183"/>
      <c r="J124" s="10"/>
      <c r="K124" s="10"/>
      <c r="L124" s="10"/>
      <c r="M124" s="10"/>
    </row>
    <row r="125" spans="2:13" ht="14.25">
      <c r="B125" s="2"/>
      <c r="C125" s="10"/>
      <c r="D125" s="10"/>
      <c r="E125" s="183"/>
      <c r="F125" s="10"/>
      <c r="G125" s="183"/>
      <c r="H125" s="10"/>
      <c r="I125" s="183"/>
      <c r="J125" s="10"/>
      <c r="K125" s="10"/>
      <c r="L125" s="10"/>
      <c r="M125" s="10"/>
    </row>
    <row r="126" spans="2:13" ht="14.25">
      <c r="B126" s="2"/>
      <c r="C126" s="10"/>
      <c r="D126" s="10"/>
      <c r="E126" s="183"/>
      <c r="F126" s="10"/>
      <c r="G126" s="183"/>
      <c r="H126" s="10"/>
      <c r="I126" s="183"/>
      <c r="J126" s="10"/>
      <c r="K126" s="10"/>
      <c r="L126" s="10"/>
      <c r="M126" s="10"/>
    </row>
    <row r="127" spans="2:13" ht="14.25">
      <c r="B127" s="2"/>
      <c r="C127" s="10"/>
      <c r="D127" s="10"/>
      <c r="E127" s="183"/>
      <c r="F127" s="10"/>
      <c r="G127" s="183"/>
      <c r="H127" s="10"/>
      <c r="I127" s="183"/>
      <c r="J127" s="10"/>
      <c r="K127" s="10"/>
      <c r="L127" s="10"/>
      <c r="M127" s="10"/>
    </row>
    <row r="128" spans="2:13" ht="14.25">
      <c r="B128" s="2"/>
      <c r="C128" s="10"/>
      <c r="D128" s="10"/>
      <c r="E128" s="183"/>
      <c r="F128" s="10"/>
      <c r="G128" s="183"/>
      <c r="H128" s="10"/>
      <c r="I128" s="183"/>
      <c r="J128" s="10"/>
      <c r="K128" s="10"/>
      <c r="L128" s="10"/>
      <c r="M128" s="10"/>
    </row>
    <row r="129" spans="2:13" ht="14.25">
      <c r="B129" s="2"/>
      <c r="C129" s="10"/>
      <c r="D129" s="10"/>
      <c r="E129" s="183"/>
      <c r="F129" s="10"/>
      <c r="G129" s="183"/>
      <c r="H129" s="10"/>
      <c r="I129" s="183"/>
      <c r="J129" s="10"/>
      <c r="K129" s="10"/>
      <c r="L129" s="10"/>
      <c r="M129" s="10"/>
    </row>
    <row r="130" spans="2:13" ht="14.25">
      <c r="B130" s="2"/>
      <c r="C130" s="10"/>
      <c r="D130" s="10"/>
      <c r="E130" s="183"/>
      <c r="F130" s="10"/>
      <c r="G130" s="183"/>
      <c r="H130" s="10"/>
      <c r="I130" s="183"/>
      <c r="J130" s="10"/>
      <c r="K130" s="10"/>
      <c r="L130" s="10"/>
      <c r="M130" s="10"/>
    </row>
    <row r="131" spans="2:13" ht="14.25">
      <c r="B131" s="2"/>
      <c r="C131" s="10"/>
      <c r="D131" s="10"/>
      <c r="E131" s="183"/>
      <c r="F131" s="10"/>
      <c r="G131" s="183"/>
      <c r="H131" s="10"/>
      <c r="I131" s="183"/>
      <c r="J131" s="10"/>
      <c r="K131" s="10"/>
      <c r="L131" s="10"/>
      <c r="M131" s="10"/>
    </row>
    <row r="132" spans="2:13" ht="14.25">
      <c r="B132" s="2"/>
      <c r="C132" s="10"/>
      <c r="D132" s="10"/>
      <c r="E132" s="183"/>
      <c r="F132" s="10"/>
      <c r="G132" s="183"/>
      <c r="H132" s="10"/>
      <c r="I132" s="183"/>
      <c r="J132" s="10"/>
      <c r="K132" s="10"/>
      <c r="L132" s="10"/>
      <c r="M132" s="10"/>
    </row>
    <row r="133" spans="2:13" ht="14.25">
      <c r="B133" s="2"/>
      <c r="C133" s="10"/>
      <c r="D133" s="10"/>
      <c r="E133" s="183"/>
      <c r="F133" s="10"/>
      <c r="G133" s="183"/>
      <c r="H133" s="10"/>
      <c r="I133" s="183"/>
      <c r="J133" s="10"/>
      <c r="K133" s="10"/>
      <c r="L133" s="10"/>
      <c r="M133" s="10"/>
    </row>
    <row r="134" spans="2:13" ht="14.25">
      <c r="B134" s="2"/>
      <c r="C134" s="10"/>
      <c r="D134" s="10"/>
      <c r="E134" s="183"/>
      <c r="F134" s="10"/>
      <c r="G134" s="183"/>
      <c r="H134" s="10"/>
      <c r="I134" s="183"/>
      <c r="J134" s="10"/>
      <c r="K134" s="10"/>
      <c r="L134" s="10"/>
      <c r="M134" s="10"/>
    </row>
    <row r="135" spans="2:13" ht="14.25">
      <c r="B135" s="2"/>
      <c r="C135" s="10"/>
      <c r="D135" s="10"/>
      <c r="E135" s="183"/>
      <c r="F135" s="10"/>
      <c r="G135" s="183"/>
      <c r="H135" s="10"/>
      <c r="I135" s="183"/>
      <c r="J135" s="10"/>
      <c r="K135" s="10"/>
      <c r="L135" s="10"/>
      <c r="M135" s="10"/>
    </row>
    <row r="136" spans="2:13" ht="14.25">
      <c r="B136" s="2"/>
      <c r="C136" s="10"/>
      <c r="D136" s="10"/>
      <c r="E136" s="183"/>
      <c r="F136" s="10"/>
      <c r="G136" s="183"/>
      <c r="H136" s="10"/>
      <c r="I136" s="183"/>
      <c r="J136" s="10"/>
      <c r="K136" s="10"/>
      <c r="L136" s="10"/>
      <c r="M136" s="10"/>
    </row>
    <row r="137" spans="2:13" ht="14.25">
      <c r="B137" s="2"/>
      <c r="C137" s="10"/>
      <c r="D137" s="10"/>
      <c r="E137" s="183"/>
      <c r="F137" s="10"/>
      <c r="G137" s="183"/>
      <c r="H137" s="10"/>
      <c r="I137" s="183"/>
      <c r="J137" s="10"/>
      <c r="K137" s="10"/>
      <c r="L137" s="10"/>
      <c r="M137" s="10"/>
    </row>
    <row r="138" spans="2:13" ht="14.25">
      <c r="B138" s="2"/>
      <c r="C138" s="10"/>
      <c r="D138" s="10"/>
      <c r="E138" s="183"/>
      <c r="F138" s="10"/>
      <c r="G138" s="183"/>
      <c r="H138" s="10"/>
      <c r="I138" s="183"/>
      <c r="J138" s="10"/>
      <c r="K138" s="10"/>
      <c r="L138" s="10"/>
      <c r="M138" s="10"/>
    </row>
    <row r="139" spans="2:13" ht="14.25">
      <c r="B139" s="2"/>
      <c r="C139" s="10"/>
      <c r="D139" s="10"/>
      <c r="E139" s="183"/>
      <c r="F139" s="10"/>
      <c r="G139" s="183"/>
      <c r="H139" s="10"/>
      <c r="I139" s="183"/>
      <c r="J139" s="10"/>
      <c r="K139" s="10"/>
      <c r="L139" s="10"/>
      <c r="M139" s="10"/>
    </row>
    <row r="140" spans="2:13" ht="14.25">
      <c r="B140" s="2"/>
      <c r="C140" s="10"/>
      <c r="D140" s="10"/>
      <c r="E140" s="183"/>
      <c r="F140" s="10"/>
      <c r="G140" s="183"/>
      <c r="H140" s="10"/>
      <c r="I140" s="183"/>
      <c r="J140" s="10"/>
      <c r="K140" s="10"/>
      <c r="L140" s="10"/>
      <c r="M140" s="10"/>
    </row>
    <row r="141" spans="2:13" ht="14.25">
      <c r="B141" s="2"/>
      <c r="C141" s="10"/>
      <c r="D141" s="10"/>
      <c r="E141" s="183"/>
      <c r="F141" s="10"/>
      <c r="G141" s="183"/>
      <c r="H141" s="10"/>
      <c r="I141" s="183"/>
      <c r="J141" s="10"/>
      <c r="K141" s="10"/>
      <c r="L141" s="10"/>
      <c r="M141" s="10"/>
    </row>
    <row r="142" spans="2:13" ht="14.25">
      <c r="B142" s="2"/>
      <c r="C142" s="10"/>
      <c r="D142" s="10"/>
      <c r="E142" s="183"/>
      <c r="F142" s="10"/>
      <c r="G142" s="183"/>
      <c r="H142" s="10"/>
      <c r="I142" s="183"/>
      <c r="J142" s="10"/>
      <c r="K142" s="10"/>
      <c r="L142" s="10"/>
      <c r="M142" s="10"/>
    </row>
    <row r="143" spans="2:13" ht="14.25">
      <c r="B143" s="2"/>
      <c r="C143" s="10"/>
      <c r="D143" s="10"/>
      <c r="E143" s="183"/>
      <c r="F143" s="10"/>
      <c r="G143" s="183"/>
      <c r="H143" s="10"/>
      <c r="I143" s="183"/>
      <c r="J143" s="10"/>
      <c r="K143" s="10"/>
      <c r="L143" s="10"/>
      <c r="M143" s="10"/>
    </row>
    <row r="144" spans="2:13" ht="14.25">
      <c r="B144" s="2"/>
      <c r="C144" s="10"/>
      <c r="D144" s="10"/>
      <c r="E144" s="183"/>
      <c r="F144" s="10"/>
      <c r="G144" s="183"/>
      <c r="H144" s="10"/>
      <c r="I144" s="183"/>
      <c r="J144" s="10"/>
      <c r="K144" s="10"/>
      <c r="L144" s="10"/>
      <c r="M144" s="10"/>
    </row>
    <row r="145" spans="2:13" ht="14.25">
      <c r="B145" s="2"/>
      <c r="C145" s="10"/>
      <c r="D145" s="10"/>
      <c r="E145" s="183"/>
      <c r="F145" s="10"/>
      <c r="G145" s="183"/>
      <c r="H145" s="10"/>
      <c r="I145" s="183"/>
      <c r="J145" s="10"/>
      <c r="K145" s="10"/>
      <c r="L145" s="10"/>
      <c r="M145" s="10"/>
    </row>
    <row r="146" spans="2:13" ht="14.25">
      <c r="B146" s="2"/>
      <c r="C146" s="10"/>
      <c r="D146" s="10"/>
      <c r="E146" s="183"/>
      <c r="F146" s="10"/>
      <c r="G146" s="183"/>
      <c r="H146" s="10"/>
      <c r="I146" s="183"/>
      <c r="J146" s="10"/>
      <c r="K146" s="10"/>
      <c r="L146" s="10"/>
      <c r="M146" s="10"/>
    </row>
    <row r="147" spans="2:13" ht="14.25">
      <c r="B147" s="2"/>
      <c r="C147" s="10"/>
      <c r="D147" s="10"/>
      <c r="E147" s="183"/>
      <c r="F147" s="10"/>
      <c r="G147" s="183"/>
      <c r="H147" s="10"/>
      <c r="I147" s="183"/>
      <c r="J147" s="10"/>
      <c r="K147" s="10"/>
      <c r="L147" s="10"/>
      <c r="M147" s="10"/>
    </row>
    <row r="148" spans="2:13" ht="14.25">
      <c r="B148" s="2"/>
      <c r="C148" s="10"/>
      <c r="D148" s="10"/>
      <c r="E148" s="183"/>
      <c r="F148" s="10"/>
      <c r="G148" s="183"/>
      <c r="H148" s="10"/>
      <c r="I148" s="183"/>
      <c r="J148" s="10"/>
      <c r="K148" s="10"/>
      <c r="L148" s="10"/>
      <c r="M148" s="10"/>
    </row>
    <row r="149" spans="2:13" ht="14.25">
      <c r="B149" s="2"/>
      <c r="C149" s="10"/>
      <c r="D149" s="10"/>
      <c r="E149" s="183"/>
      <c r="F149" s="10"/>
      <c r="G149" s="183"/>
      <c r="H149" s="10"/>
      <c r="I149" s="183"/>
      <c r="J149" s="10"/>
      <c r="K149" s="10"/>
      <c r="L149" s="10"/>
      <c r="M149" s="10"/>
    </row>
    <row r="150" spans="2:13" ht="14.25">
      <c r="B150" s="2"/>
      <c r="C150" s="10"/>
      <c r="D150" s="10"/>
      <c r="E150" s="183"/>
      <c r="F150" s="10"/>
      <c r="G150" s="183"/>
      <c r="H150" s="10"/>
      <c r="I150" s="183"/>
      <c r="J150" s="10"/>
      <c r="K150" s="10"/>
      <c r="L150" s="10"/>
      <c r="M150" s="10"/>
    </row>
    <row r="151" spans="2:13" ht="14.25">
      <c r="B151" s="2"/>
      <c r="C151" s="10"/>
      <c r="D151" s="10"/>
      <c r="E151" s="183"/>
      <c r="F151" s="10"/>
      <c r="G151" s="183"/>
      <c r="H151" s="10"/>
      <c r="I151" s="183"/>
      <c r="J151" s="10"/>
      <c r="K151" s="10"/>
      <c r="L151" s="10"/>
      <c r="M151" s="10"/>
    </row>
    <row r="152" spans="2:13" ht="14.25">
      <c r="B152" s="2"/>
      <c r="C152" s="10"/>
      <c r="D152" s="10"/>
      <c r="E152" s="183"/>
      <c r="F152" s="10"/>
      <c r="G152" s="183"/>
      <c r="H152" s="10"/>
      <c r="I152" s="183"/>
      <c r="J152" s="10"/>
      <c r="K152" s="10"/>
      <c r="L152" s="10"/>
      <c r="M152" s="10"/>
    </row>
    <row r="153" spans="2:13" ht="14.25">
      <c r="B153" s="2"/>
      <c r="C153" s="10"/>
      <c r="D153" s="10"/>
      <c r="E153" s="183"/>
      <c r="F153" s="10"/>
      <c r="G153" s="183"/>
      <c r="H153" s="10"/>
      <c r="I153" s="183"/>
      <c r="J153" s="10"/>
      <c r="K153" s="10"/>
      <c r="L153" s="10"/>
      <c r="M153" s="10"/>
    </row>
    <row r="154" spans="2:13" ht="14.25">
      <c r="B154" s="2"/>
      <c r="C154" s="10"/>
      <c r="D154" s="10"/>
      <c r="E154" s="183"/>
      <c r="F154" s="10"/>
      <c r="G154" s="183"/>
      <c r="H154" s="10"/>
      <c r="I154" s="183"/>
      <c r="J154" s="10"/>
      <c r="K154" s="10"/>
      <c r="L154" s="10"/>
      <c r="M154" s="10"/>
    </row>
    <row r="155" spans="2:13" ht="14.25">
      <c r="B155" s="2"/>
      <c r="C155" s="10"/>
      <c r="D155" s="10"/>
      <c r="E155" s="183"/>
      <c r="F155" s="10"/>
      <c r="G155" s="183"/>
      <c r="H155" s="10"/>
      <c r="I155" s="183"/>
      <c r="J155" s="10"/>
      <c r="K155" s="10"/>
      <c r="L155" s="10"/>
      <c r="M155" s="10"/>
    </row>
    <row r="156" spans="2:13" ht="14.25">
      <c r="B156" s="2"/>
      <c r="C156" s="10"/>
      <c r="D156" s="10"/>
      <c r="E156" s="183"/>
      <c r="F156" s="10"/>
      <c r="G156" s="183"/>
      <c r="H156" s="10"/>
      <c r="I156" s="183"/>
      <c r="J156" s="10"/>
      <c r="K156" s="10"/>
      <c r="L156" s="10"/>
      <c r="M156" s="10"/>
    </row>
    <row r="157" spans="2:13" ht="14.25">
      <c r="B157" s="2"/>
      <c r="C157" s="10"/>
      <c r="D157" s="10"/>
      <c r="E157" s="183"/>
      <c r="F157" s="10"/>
      <c r="G157" s="183"/>
      <c r="H157" s="10"/>
      <c r="I157" s="183"/>
      <c r="J157" s="10"/>
      <c r="K157" s="10"/>
      <c r="L157" s="10"/>
      <c r="M157" s="10"/>
    </row>
    <row r="158" spans="2:13" ht="14.25">
      <c r="B158" s="2"/>
      <c r="C158" s="10"/>
      <c r="D158" s="10"/>
      <c r="E158" s="183"/>
      <c r="F158" s="10"/>
      <c r="G158" s="183"/>
      <c r="H158" s="10"/>
      <c r="I158" s="183"/>
      <c r="J158" s="10"/>
      <c r="K158" s="10"/>
      <c r="L158" s="10"/>
      <c r="M158" s="10"/>
    </row>
    <row r="159" spans="2:13" ht="14.25">
      <c r="B159" s="2"/>
      <c r="C159" s="10"/>
      <c r="D159" s="10"/>
      <c r="E159" s="183"/>
      <c r="F159" s="10"/>
      <c r="G159" s="183"/>
      <c r="H159" s="10"/>
      <c r="I159" s="183"/>
      <c r="J159" s="10"/>
      <c r="K159" s="10"/>
      <c r="L159" s="10"/>
      <c r="M159" s="10"/>
    </row>
    <row r="160" spans="2:13" ht="14.25">
      <c r="B160" s="2"/>
      <c r="C160" s="10"/>
      <c r="D160" s="10"/>
      <c r="E160" s="183"/>
      <c r="F160" s="10"/>
      <c r="G160" s="183"/>
      <c r="H160" s="10"/>
      <c r="I160" s="183"/>
      <c r="J160" s="10"/>
      <c r="K160" s="10"/>
      <c r="L160" s="10"/>
      <c r="M160" s="10"/>
    </row>
    <row r="161" spans="2:13" ht="14.25">
      <c r="B161" s="2"/>
      <c r="C161" s="10"/>
      <c r="D161" s="10"/>
      <c r="E161" s="183"/>
      <c r="F161" s="10"/>
      <c r="G161" s="183"/>
      <c r="H161" s="10"/>
      <c r="I161" s="183"/>
      <c r="J161" s="10"/>
      <c r="K161" s="10"/>
      <c r="L161" s="10"/>
      <c r="M161" s="10"/>
    </row>
    <row r="162" spans="2:13" ht="14.25">
      <c r="B162" s="2"/>
      <c r="C162" s="10"/>
      <c r="D162" s="10"/>
      <c r="E162" s="183"/>
      <c r="F162" s="10"/>
      <c r="G162" s="183"/>
      <c r="H162" s="10"/>
      <c r="I162" s="183"/>
      <c r="J162" s="10"/>
      <c r="K162" s="10"/>
      <c r="L162" s="10"/>
      <c r="M162" s="10"/>
    </row>
    <row r="163" spans="2:13" ht="14.25">
      <c r="B163" s="2"/>
      <c r="C163" s="10"/>
      <c r="D163" s="10"/>
      <c r="E163" s="183"/>
      <c r="F163" s="10"/>
      <c r="G163" s="183"/>
      <c r="H163" s="10"/>
      <c r="I163" s="183"/>
      <c r="J163" s="10"/>
      <c r="K163" s="10"/>
      <c r="L163" s="10"/>
      <c r="M163" s="10"/>
    </row>
    <row r="164" spans="2:13" ht="14.25">
      <c r="B164" s="2"/>
      <c r="C164" s="10"/>
      <c r="D164" s="10"/>
      <c r="E164" s="183"/>
      <c r="F164" s="10"/>
      <c r="G164" s="183"/>
      <c r="H164" s="10"/>
      <c r="I164" s="183"/>
      <c r="J164" s="10"/>
      <c r="K164" s="10"/>
      <c r="L164" s="10"/>
      <c r="M164" s="10"/>
    </row>
    <row r="165" spans="2:13" ht="14.25">
      <c r="B165" s="2"/>
      <c r="C165" s="10"/>
      <c r="D165" s="10"/>
      <c r="E165" s="183"/>
      <c r="F165" s="10"/>
      <c r="G165" s="183"/>
      <c r="H165" s="10"/>
      <c r="I165" s="183"/>
      <c r="J165" s="10"/>
      <c r="K165" s="10"/>
      <c r="L165" s="10"/>
      <c r="M165" s="10"/>
    </row>
    <row r="166" spans="2:13" ht="14.25">
      <c r="B166" s="2"/>
      <c r="C166" s="10"/>
      <c r="D166" s="10"/>
      <c r="E166" s="183"/>
      <c r="F166" s="10"/>
      <c r="G166" s="183"/>
      <c r="H166" s="10"/>
      <c r="I166" s="183"/>
      <c r="J166" s="10"/>
      <c r="K166" s="10"/>
      <c r="L166" s="10"/>
      <c r="M166" s="10"/>
    </row>
    <row r="167" spans="2:13" ht="14.25">
      <c r="B167" s="2"/>
      <c r="C167" s="10"/>
      <c r="D167" s="10"/>
      <c r="E167" s="183"/>
      <c r="F167" s="10"/>
      <c r="G167" s="183"/>
      <c r="H167" s="10"/>
      <c r="I167" s="183"/>
      <c r="J167" s="10"/>
      <c r="K167" s="10"/>
      <c r="L167" s="10"/>
      <c r="M167" s="10"/>
    </row>
    <row r="168" spans="2:13" ht="14.25">
      <c r="B168" s="2"/>
      <c r="C168" s="10"/>
      <c r="D168" s="10"/>
      <c r="E168" s="183"/>
      <c r="F168" s="10"/>
      <c r="G168" s="183"/>
      <c r="H168" s="10"/>
      <c r="I168" s="183"/>
      <c r="J168" s="10"/>
      <c r="K168" s="10"/>
      <c r="L168" s="10"/>
      <c r="M168" s="10"/>
    </row>
    <row r="169" spans="2:13" ht="14.25">
      <c r="B169" s="2"/>
      <c r="C169" s="10"/>
      <c r="D169" s="10"/>
      <c r="E169" s="183"/>
      <c r="F169" s="10"/>
      <c r="G169" s="183"/>
      <c r="H169" s="10"/>
      <c r="I169" s="183"/>
      <c r="J169" s="10"/>
      <c r="K169" s="10"/>
      <c r="L169" s="10"/>
      <c r="M169" s="10"/>
    </row>
    <row r="170" spans="2:13" ht="14.25">
      <c r="B170" s="2"/>
      <c r="C170" s="10"/>
      <c r="D170" s="10"/>
      <c r="E170" s="183"/>
      <c r="F170" s="10"/>
      <c r="G170" s="183"/>
      <c r="H170" s="10"/>
      <c r="I170" s="183"/>
      <c r="J170" s="10"/>
      <c r="K170" s="10"/>
      <c r="L170" s="10"/>
      <c r="M170" s="10"/>
    </row>
    <row r="171" spans="2:13" ht="14.25">
      <c r="B171" s="2"/>
      <c r="C171" s="10"/>
      <c r="D171" s="10"/>
      <c r="E171" s="183"/>
      <c r="F171" s="10"/>
      <c r="G171" s="183"/>
      <c r="H171" s="10"/>
      <c r="I171" s="183"/>
      <c r="J171" s="10"/>
      <c r="K171" s="10"/>
      <c r="L171" s="10"/>
      <c r="M171" s="10"/>
    </row>
    <row r="172" spans="2:13" ht="14.25">
      <c r="B172" s="2"/>
      <c r="C172" s="10"/>
      <c r="D172" s="10"/>
      <c r="E172" s="183"/>
      <c r="F172" s="10"/>
      <c r="G172" s="183"/>
      <c r="H172" s="10"/>
      <c r="I172" s="183"/>
      <c r="J172" s="10"/>
      <c r="K172" s="10"/>
      <c r="L172" s="10"/>
      <c r="M172" s="10"/>
    </row>
    <row r="173" spans="2:13" ht="14.25">
      <c r="B173" s="2"/>
      <c r="C173" s="10"/>
      <c r="D173" s="10"/>
      <c r="E173" s="183"/>
      <c r="F173" s="10"/>
      <c r="G173" s="183"/>
      <c r="H173" s="10"/>
      <c r="I173" s="183"/>
      <c r="J173" s="10"/>
      <c r="K173" s="10"/>
      <c r="L173" s="10"/>
      <c r="M173" s="10"/>
    </row>
    <row r="174" spans="2:13" ht="14.25">
      <c r="B174" s="2"/>
      <c r="C174" s="10"/>
      <c r="D174" s="10"/>
      <c r="E174" s="183"/>
      <c r="F174" s="10"/>
      <c r="G174" s="183"/>
      <c r="H174" s="10"/>
      <c r="I174" s="183"/>
      <c r="J174" s="10"/>
      <c r="K174" s="10"/>
      <c r="L174" s="10"/>
      <c r="M174" s="10"/>
    </row>
    <row r="175" spans="2:13" ht="14.25">
      <c r="B175" s="2"/>
      <c r="C175" s="10"/>
      <c r="D175" s="10"/>
      <c r="E175" s="183"/>
      <c r="F175" s="10"/>
      <c r="G175" s="183"/>
      <c r="H175" s="10"/>
      <c r="I175" s="183"/>
      <c r="J175" s="10"/>
      <c r="K175" s="10"/>
      <c r="L175" s="10"/>
      <c r="M175" s="10"/>
    </row>
    <row r="176" spans="2:13" ht="14.25">
      <c r="B176" s="2"/>
      <c r="C176" s="10"/>
      <c r="D176" s="10"/>
      <c r="E176" s="183"/>
      <c r="F176" s="10"/>
      <c r="G176" s="183"/>
      <c r="H176" s="10"/>
      <c r="I176" s="183"/>
      <c r="J176" s="10"/>
      <c r="K176" s="10"/>
      <c r="L176" s="10"/>
      <c r="M176" s="10"/>
    </row>
    <row r="177" spans="2:13" ht="14.25">
      <c r="B177" s="2"/>
      <c r="C177" s="10"/>
      <c r="D177" s="10"/>
      <c r="E177" s="183"/>
      <c r="F177" s="10"/>
      <c r="G177" s="183"/>
      <c r="H177" s="10"/>
      <c r="I177" s="183"/>
      <c r="J177" s="10"/>
      <c r="K177" s="10"/>
      <c r="L177" s="10"/>
      <c r="M177" s="10"/>
    </row>
    <row r="178" spans="2:13" ht="14.25">
      <c r="B178" s="2"/>
      <c r="C178" s="10"/>
      <c r="D178" s="10"/>
      <c r="E178" s="183"/>
      <c r="F178" s="10"/>
      <c r="G178" s="183"/>
      <c r="H178" s="10"/>
      <c r="I178" s="183"/>
      <c r="J178" s="10"/>
      <c r="K178" s="10"/>
      <c r="L178" s="10"/>
      <c r="M178" s="10"/>
    </row>
    <row r="179" spans="2:13" ht="14.25">
      <c r="B179" s="2"/>
      <c r="C179" s="10"/>
      <c r="D179" s="10"/>
      <c r="E179" s="183"/>
      <c r="F179" s="10"/>
      <c r="G179" s="183"/>
      <c r="H179" s="10"/>
      <c r="I179" s="183"/>
      <c r="J179" s="10"/>
      <c r="K179" s="10"/>
      <c r="L179" s="10"/>
      <c r="M179" s="10"/>
    </row>
    <row r="180" spans="2:13" ht="14.25">
      <c r="B180" s="2"/>
      <c r="C180" s="10"/>
      <c r="D180" s="10"/>
      <c r="E180" s="183"/>
      <c r="F180" s="10"/>
      <c r="G180" s="183"/>
      <c r="H180" s="10"/>
      <c r="I180" s="183"/>
      <c r="J180" s="10"/>
      <c r="K180" s="10"/>
      <c r="L180" s="10"/>
      <c r="M180" s="10"/>
    </row>
    <row r="181" spans="2:13" ht="14.25">
      <c r="B181" s="2"/>
      <c r="C181" s="10"/>
      <c r="D181" s="10"/>
      <c r="E181" s="183"/>
      <c r="F181" s="10"/>
      <c r="G181" s="183"/>
      <c r="H181" s="10"/>
      <c r="I181" s="183"/>
      <c r="J181" s="10"/>
      <c r="K181" s="10"/>
      <c r="L181" s="10"/>
      <c r="M181" s="10"/>
    </row>
    <row r="182" spans="2:13" ht="14.25">
      <c r="B182" s="2"/>
      <c r="C182" s="10"/>
      <c r="D182" s="10"/>
      <c r="E182" s="183"/>
      <c r="F182" s="10"/>
      <c r="G182" s="183"/>
      <c r="H182" s="10"/>
      <c r="I182" s="183"/>
      <c r="J182" s="10"/>
      <c r="K182" s="10"/>
      <c r="L182" s="10"/>
      <c r="M182" s="10"/>
    </row>
    <row r="183" spans="2:13" ht="14.25">
      <c r="B183" s="2"/>
      <c r="C183" s="10"/>
      <c r="D183" s="10"/>
      <c r="E183" s="183"/>
      <c r="F183" s="10"/>
      <c r="G183" s="183"/>
      <c r="H183" s="10"/>
      <c r="I183" s="183"/>
      <c r="J183" s="10"/>
      <c r="K183" s="10"/>
      <c r="L183" s="10"/>
      <c r="M183" s="10"/>
    </row>
    <row r="184" spans="2:13" ht="14.25">
      <c r="B184" s="2"/>
      <c r="C184" s="10"/>
      <c r="D184" s="10"/>
      <c r="E184" s="183"/>
      <c r="F184" s="10"/>
      <c r="G184" s="183"/>
      <c r="H184" s="10"/>
      <c r="I184" s="183"/>
      <c r="J184" s="10"/>
      <c r="K184" s="10"/>
      <c r="L184" s="10"/>
      <c r="M184" s="10"/>
    </row>
    <row r="185" spans="2:13" ht="14.25">
      <c r="B185" s="2"/>
      <c r="C185" s="10"/>
      <c r="D185" s="10"/>
      <c r="E185" s="183"/>
      <c r="F185" s="10"/>
      <c r="G185" s="183"/>
      <c r="H185" s="10"/>
      <c r="I185" s="183"/>
      <c r="J185" s="10"/>
      <c r="K185" s="10"/>
      <c r="L185" s="10"/>
      <c r="M185" s="10"/>
    </row>
    <row r="186" spans="2:13" ht="14.25">
      <c r="B186" s="2"/>
      <c r="C186" s="10"/>
      <c r="D186" s="10"/>
      <c r="E186" s="183"/>
      <c r="F186" s="10"/>
      <c r="G186" s="183"/>
      <c r="H186" s="10"/>
      <c r="I186" s="183"/>
      <c r="J186" s="10"/>
      <c r="K186" s="10"/>
      <c r="L186" s="10"/>
      <c r="M186" s="10"/>
    </row>
    <row r="187" spans="2:13" ht="14.25">
      <c r="B187" s="2"/>
      <c r="C187" s="10"/>
      <c r="D187" s="10"/>
      <c r="E187" s="183"/>
      <c r="F187" s="10"/>
      <c r="G187" s="183"/>
      <c r="H187" s="10"/>
      <c r="I187" s="183"/>
      <c r="J187" s="10"/>
      <c r="K187" s="10"/>
      <c r="L187" s="10"/>
      <c r="M187" s="10"/>
    </row>
    <row r="188" spans="2:13" ht="14.25">
      <c r="B188" s="2"/>
      <c r="C188" s="10"/>
      <c r="D188" s="10"/>
      <c r="E188" s="183"/>
      <c r="F188" s="10"/>
      <c r="G188" s="183"/>
      <c r="H188" s="10"/>
      <c r="I188" s="183"/>
      <c r="J188" s="10"/>
      <c r="K188" s="10"/>
      <c r="L188" s="10"/>
      <c r="M188" s="10"/>
    </row>
    <row r="189" spans="2:13" ht="14.25">
      <c r="B189" s="2"/>
      <c r="C189" s="10"/>
      <c r="D189" s="10"/>
      <c r="E189" s="183"/>
      <c r="F189" s="10"/>
      <c r="G189" s="183"/>
      <c r="H189" s="10"/>
      <c r="I189" s="183"/>
      <c r="J189" s="10"/>
      <c r="K189" s="10"/>
      <c r="L189" s="10"/>
      <c r="M189" s="10"/>
    </row>
    <row r="190" spans="2:13" ht="14.25">
      <c r="B190" s="2"/>
      <c r="C190" s="10"/>
      <c r="D190" s="10"/>
      <c r="E190" s="183"/>
      <c r="F190" s="10"/>
      <c r="G190" s="183"/>
      <c r="H190" s="10"/>
      <c r="I190" s="183"/>
      <c r="J190" s="10"/>
      <c r="K190" s="10"/>
      <c r="L190" s="10"/>
      <c r="M190" s="10"/>
    </row>
    <row r="191" spans="2:13" ht="14.25">
      <c r="B191" s="2"/>
      <c r="C191" s="10"/>
      <c r="D191" s="10"/>
      <c r="E191" s="183"/>
      <c r="F191" s="10"/>
      <c r="G191" s="183"/>
      <c r="H191" s="10"/>
      <c r="I191" s="183"/>
      <c r="J191" s="10"/>
      <c r="K191" s="10"/>
      <c r="L191" s="10"/>
      <c r="M191" s="10"/>
    </row>
    <row r="192" spans="2:13" ht="14.25">
      <c r="B192" s="2"/>
      <c r="C192" s="10"/>
      <c r="D192" s="10"/>
      <c r="E192" s="183"/>
      <c r="F192" s="10"/>
      <c r="G192" s="183"/>
      <c r="H192" s="10"/>
      <c r="I192" s="183"/>
      <c r="J192" s="10"/>
      <c r="K192" s="10"/>
      <c r="L192" s="10"/>
      <c r="M192" s="10"/>
    </row>
    <row r="193" spans="2:13" ht="14.25">
      <c r="B193" s="2"/>
      <c r="C193" s="10"/>
      <c r="D193" s="10"/>
      <c r="E193" s="183"/>
      <c r="F193" s="10"/>
      <c r="G193" s="183"/>
      <c r="H193" s="10"/>
      <c r="I193" s="183"/>
      <c r="J193" s="10"/>
      <c r="K193" s="10"/>
      <c r="L193" s="10"/>
      <c r="M193" s="10"/>
    </row>
    <row r="194" spans="2:13" ht="14.25">
      <c r="B194" s="2"/>
      <c r="C194" s="10"/>
      <c r="D194" s="10"/>
      <c r="E194" s="183"/>
      <c r="F194" s="10"/>
      <c r="G194" s="183"/>
      <c r="H194" s="10"/>
      <c r="I194" s="183"/>
      <c r="J194" s="10"/>
      <c r="K194" s="10"/>
      <c r="L194" s="10"/>
      <c r="M194" s="10"/>
    </row>
    <row r="195" spans="2:13" ht="14.25">
      <c r="B195" s="2"/>
      <c r="C195" s="10"/>
      <c r="D195" s="10"/>
      <c r="E195" s="183"/>
      <c r="F195" s="10"/>
      <c r="G195" s="183"/>
      <c r="H195" s="10"/>
      <c r="I195" s="183"/>
      <c r="J195" s="10"/>
      <c r="K195" s="10"/>
      <c r="L195" s="10"/>
      <c r="M195" s="10"/>
    </row>
    <row r="196" spans="2:13" ht="14.25">
      <c r="B196" s="2"/>
      <c r="C196" s="10"/>
      <c r="D196" s="10"/>
      <c r="E196" s="183"/>
      <c r="F196" s="10"/>
      <c r="G196" s="183"/>
      <c r="H196" s="10"/>
      <c r="I196" s="183"/>
      <c r="J196" s="10"/>
      <c r="K196" s="10"/>
      <c r="L196" s="10"/>
      <c r="M196" s="10"/>
    </row>
    <row r="197" spans="2:13" ht="14.25">
      <c r="B197" s="2"/>
      <c r="C197" s="10"/>
      <c r="D197" s="10"/>
      <c r="E197" s="183"/>
      <c r="F197" s="10"/>
      <c r="G197" s="183"/>
      <c r="H197" s="10"/>
      <c r="I197" s="183"/>
      <c r="J197" s="10"/>
      <c r="K197" s="10"/>
      <c r="L197" s="10"/>
      <c r="M197" s="10"/>
    </row>
    <row r="198" spans="2:13" ht="14.25">
      <c r="B198" s="2"/>
      <c r="C198" s="10"/>
      <c r="D198" s="10"/>
      <c r="E198" s="183"/>
      <c r="F198" s="10"/>
      <c r="G198" s="183"/>
      <c r="H198" s="10"/>
      <c r="I198" s="183"/>
      <c r="J198" s="10"/>
      <c r="K198" s="10"/>
      <c r="L198" s="10"/>
      <c r="M198" s="10"/>
    </row>
    <row r="199" spans="2:13" ht="14.25">
      <c r="B199" s="2"/>
      <c r="C199" s="10"/>
      <c r="D199" s="10"/>
      <c r="E199" s="183"/>
      <c r="F199" s="10"/>
      <c r="G199" s="183"/>
      <c r="H199" s="10"/>
      <c r="I199" s="183"/>
      <c r="J199" s="10"/>
      <c r="K199" s="10"/>
      <c r="L199" s="10"/>
      <c r="M199" s="10"/>
    </row>
    <row r="200" spans="2:13" ht="14.25">
      <c r="B200" s="2"/>
      <c r="C200" s="10"/>
      <c r="D200" s="10"/>
      <c r="E200" s="183"/>
      <c r="F200" s="10"/>
      <c r="G200" s="183"/>
      <c r="H200" s="10"/>
      <c r="I200" s="183"/>
      <c r="J200" s="10"/>
      <c r="K200" s="10"/>
      <c r="L200" s="10"/>
      <c r="M200" s="10"/>
    </row>
    <row r="201" spans="2:13" ht="14.25">
      <c r="B201" s="2"/>
      <c r="C201" s="10"/>
      <c r="D201" s="10"/>
      <c r="E201" s="183"/>
      <c r="F201" s="10"/>
      <c r="G201" s="183"/>
      <c r="H201" s="10"/>
      <c r="I201" s="183"/>
      <c r="J201" s="10"/>
      <c r="K201" s="10"/>
      <c r="L201" s="10"/>
      <c r="M201" s="10"/>
    </row>
    <row r="202" spans="2:13" ht="14.25">
      <c r="B202" s="2"/>
      <c r="C202" s="10"/>
      <c r="D202" s="10"/>
      <c r="E202" s="183"/>
      <c r="F202" s="10"/>
      <c r="G202" s="183"/>
      <c r="H202" s="10"/>
      <c r="I202" s="183"/>
      <c r="J202" s="10"/>
      <c r="K202" s="10"/>
      <c r="L202" s="10"/>
      <c r="M202" s="10"/>
    </row>
    <row r="203" spans="2:13" ht="14.25">
      <c r="B203" s="2"/>
      <c r="C203" s="10"/>
      <c r="D203" s="10"/>
      <c r="E203" s="183"/>
      <c r="F203" s="10"/>
      <c r="G203" s="183"/>
      <c r="H203" s="10"/>
      <c r="I203" s="183"/>
      <c r="J203" s="10"/>
      <c r="K203" s="10"/>
      <c r="L203" s="10"/>
      <c r="M203" s="10"/>
    </row>
    <row r="204" spans="2:13" ht="14.25">
      <c r="B204" s="2"/>
      <c r="C204" s="10"/>
      <c r="D204" s="10"/>
      <c r="E204" s="183"/>
      <c r="F204" s="10"/>
      <c r="G204" s="183"/>
      <c r="H204" s="10"/>
      <c r="I204" s="183"/>
      <c r="J204" s="10"/>
      <c r="K204" s="10"/>
      <c r="L204" s="10"/>
      <c r="M204" s="10"/>
    </row>
    <row r="205" spans="2:13" ht="14.25">
      <c r="B205" s="2"/>
      <c r="C205" s="10"/>
      <c r="D205" s="10"/>
      <c r="E205" s="183"/>
      <c r="F205" s="10"/>
      <c r="G205" s="183"/>
      <c r="H205" s="10"/>
      <c r="I205" s="183"/>
      <c r="J205" s="10"/>
      <c r="K205" s="10"/>
      <c r="L205" s="10"/>
      <c r="M205" s="10"/>
    </row>
    <row r="206" spans="2:13" ht="14.25">
      <c r="B206" s="2"/>
      <c r="C206" s="10"/>
      <c r="D206" s="10"/>
      <c r="E206" s="183"/>
      <c r="F206" s="10"/>
      <c r="G206" s="183"/>
      <c r="H206" s="10"/>
      <c r="I206" s="183"/>
      <c r="J206" s="10"/>
      <c r="K206" s="10"/>
      <c r="L206" s="10"/>
      <c r="M206" s="10"/>
    </row>
    <row r="207" spans="2:13" ht="14.25">
      <c r="B207" s="2"/>
      <c r="C207" s="10"/>
      <c r="D207" s="10"/>
      <c r="E207" s="183"/>
      <c r="F207" s="10"/>
      <c r="G207" s="183"/>
      <c r="H207" s="10"/>
      <c r="I207" s="183"/>
      <c r="J207" s="10"/>
      <c r="K207" s="10"/>
      <c r="L207" s="10"/>
      <c r="M207" s="10"/>
    </row>
    <row r="208" spans="2:13" ht="14.25">
      <c r="B208" s="2"/>
      <c r="C208" s="10"/>
      <c r="D208" s="10"/>
      <c r="E208" s="183"/>
      <c r="F208" s="10"/>
      <c r="G208" s="183"/>
      <c r="H208" s="10"/>
      <c r="I208" s="183"/>
      <c r="J208" s="10"/>
      <c r="K208" s="10"/>
      <c r="L208" s="10"/>
      <c r="M208" s="10"/>
    </row>
    <row r="209" spans="2:13" ht="14.25">
      <c r="B209" s="2"/>
      <c r="C209" s="10"/>
      <c r="D209" s="10"/>
      <c r="E209" s="183"/>
      <c r="F209" s="10"/>
      <c r="G209" s="183"/>
      <c r="H209" s="10"/>
      <c r="I209" s="183"/>
      <c r="J209" s="10"/>
      <c r="K209" s="10"/>
      <c r="L209" s="10"/>
      <c r="M209" s="10"/>
    </row>
    <row r="210" spans="2:13" ht="14.25">
      <c r="B210" s="2"/>
      <c r="C210" s="10"/>
      <c r="D210" s="10"/>
      <c r="E210" s="183"/>
      <c r="F210" s="10"/>
      <c r="G210" s="183"/>
      <c r="H210" s="10"/>
      <c r="I210" s="183"/>
      <c r="J210" s="10"/>
      <c r="K210" s="10"/>
      <c r="L210" s="10"/>
      <c r="M210" s="10"/>
    </row>
    <row r="211" spans="2:13" ht="14.25">
      <c r="B211" s="2"/>
      <c r="C211" s="10"/>
      <c r="D211" s="10"/>
      <c r="E211" s="183"/>
      <c r="F211" s="10"/>
      <c r="G211" s="183"/>
      <c r="H211" s="10"/>
      <c r="I211" s="183"/>
      <c r="J211" s="10"/>
      <c r="K211" s="10"/>
      <c r="L211" s="10"/>
      <c r="M211" s="10"/>
    </row>
    <row r="212" spans="2:13" ht="14.25">
      <c r="B212" s="2"/>
      <c r="C212" s="10"/>
      <c r="D212" s="10"/>
      <c r="E212" s="183"/>
      <c r="F212" s="10"/>
      <c r="G212" s="183"/>
      <c r="H212" s="10"/>
      <c r="I212" s="183"/>
      <c r="J212" s="10"/>
      <c r="K212" s="10"/>
      <c r="L212" s="10"/>
      <c r="M212" s="10"/>
    </row>
    <row r="213" spans="2:13" ht="14.25">
      <c r="B213" s="2"/>
      <c r="C213" s="10"/>
      <c r="D213" s="10"/>
      <c r="E213" s="183"/>
      <c r="F213" s="10"/>
      <c r="G213" s="183"/>
      <c r="H213" s="10"/>
      <c r="I213" s="183"/>
      <c r="J213" s="10"/>
      <c r="K213" s="10"/>
      <c r="L213" s="10"/>
      <c r="M213" s="10"/>
    </row>
    <row r="214" spans="2:13" ht="14.25">
      <c r="B214" s="2"/>
      <c r="C214" s="10"/>
      <c r="D214" s="10"/>
      <c r="E214" s="183"/>
      <c r="F214" s="10"/>
      <c r="G214" s="183"/>
      <c r="H214" s="10"/>
      <c r="I214" s="183"/>
      <c r="J214" s="10"/>
      <c r="K214" s="10"/>
      <c r="L214" s="10"/>
      <c r="M214" s="10"/>
    </row>
    <row r="215" spans="2:13" ht="14.25">
      <c r="B215" s="2"/>
      <c r="C215" s="10"/>
      <c r="D215" s="10"/>
      <c r="E215" s="183"/>
      <c r="F215" s="10"/>
      <c r="G215" s="183"/>
      <c r="H215" s="10"/>
      <c r="I215" s="183"/>
      <c r="J215" s="10"/>
      <c r="K215" s="10"/>
      <c r="L215" s="10"/>
      <c r="M215" s="10"/>
    </row>
    <row r="216" spans="2:13" ht="14.25">
      <c r="B216" s="2"/>
      <c r="C216" s="10"/>
      <c r="D216" s="10"/>
      <c r="E216" s="183"/>
      <c r="F216" s="10"/>
      <c r="G216" s="183"/>
      <c r="H216" s="10"/>
      <c r="I216" s="183"/>
      <c r="J216" s="10"/>
      <c r="K216" s="10"/>
      <c r="L216" s="10"/>
      <c r="M216" s="10"/>
    </row>
    <row r="217" spans="2:13" ht="14.25">
      <c r="B217" s="2"/>
      <c r="C217" s="10"/>
      <c r="D217" s="10"/>
      <c r="E217" s="183"/>
      <c r="F217" s="10"/>
      <c r="G217" s="183"/>
      <c r="H217" s="10"/>
      <c r="I217" s="183"/>
      <c r="J217" s="10"/>
      <c r="K217" s="10"/>
      <c r="L217" s="10"/>
      <c r="M217" s="10"/>
    </row>
    <row r="218" spans="2:13" ht="14.25">
      <c r="B218" s="2"/>
      <c r="C218" s="10"/>
      <c r="D218" s="10"/>
      <c r="E218" s="183"/>
      <c r="F218" s="10"/>
      <c r="G218" s="183"/>
      <c r="H218" s="10"/>
      <c r="I218" s="183"/>
      <c r="J218" s="10"/>
      <c r="K218" s="10"/>
      <c r="L218" s="10"/>
      <c r="M218" s="10"/>
    </row>
    <row r="219" spans="2:13" ht="14.25">
      <c r="B219" s="2"/>
      <c r="C219" s="10"/>
      <c r="D219" s="10"/>
      <c r="E219" s="183"/>
      <c r="F219" s="10"/>
      <c r="G219" s="183"/>
      <c r="H219" s="10"/>
      <c r="I219" s="183"/>
      <c r="J219" s="10"/>
      <c r="K219" s="10"/>
      <c r="L219" s="10"/>
      <c r="M219" s="10"/>
    </row>
    <row r="220" spans="2:13" ht="14.25">
      <c r="B220" s="2"/>
      <c r="C220" s="10"/>
      <c r="D220" s="10"/>
      <c r="E220" s="183"/>
      <c r="F220" s="10"/>
      <c r="G220" s="183"/>
      <c r="H220" s="10"/>
      <c r="I220" s="183"/>
      <c r="J220" s="10"/>
      <c r="K220" s="10"/>
      <c r="L220" s="10"/>
      <c r="M220" s="10"/>
    </row>
    <row r="221" spans="2:13" ht="14.25">
      <c r="B221" s="2"/>
      <c r="C221" s="10"/>
      <c r="D221" s="10"/>
      <c r="E221" s="183"/>
      <c r="F221" s="10"/>
      <c r="G221" s="183"/>
      <c r="H221" s="10"/>
      <c r="I221" s="183"/>
      <c r="J221" s="10"/>
      <c r="K221" s="10"/>
      <c r="L221" s="10"/>
      <c r="M221" s="10"/>
    </row>
    <row r="222" spans="2:13" ht="14.25">
      <c r="B222" s="2"/>
      <c r="C222" s="10"/>
      <c r="D222" s="10"/>
      <c r="E222" s="183"/>
      <c r="F222" s="10"/>
      <c r="G222" s="183"/>
      <c r="H222" s="10"/>
      <c r="I222" s="183"/>
      <c r="J222" s="10"/>
      <c r="K222" s="10"/>
      <c r="L222" s="10"/>
      <c r="M222" s="10"/>
    </row>
    <row r="223" spans="2:13" ht="14.25">
      <c r="B223" s="2"/>
      <c r="C223" s="10"/>
      <c r="D223" s="10"/>
      <c r="E223" s="183"/>
      <c r="F223" s="10"/>
      <c r="G223" s="183"/>
      <c r="H223" s="10"/>
      <c r="I223" s="183"/>
      <c r="J223" s="10"/>
      <c r="K223" s="10"/>
      <c r="L223" s="10"/>
      <c r="M223" s="10"/>
    </row>
    <row r="224" spans="2:13" ht="14.25">
      <c r="B224" s="2"/>
      <c r="C224" s="10"/>
      <c r="D224" s="10"/>
      <c r="E224" s="183"/>
      <c r="F224" s="10"/>
      <c r="G224" s="183"/>
      <c r="H224" s="10"/>
      <c r="I224" s="183"/>
      <c r="J224" s="10"/>
      <c r="K224" s="10"/>
      <c r="L224" s="10"/>
      <c r="M224" s="10"/>
    </row>
    <row r="225" spans="2:13" ht="14.25">
      <c r="B225" s="2"/>
      <c r="C225" s="10"/>
      <c r="D225" s="10"/>
      <c r="E225" s="183"/>
      <c r="F225" s="10"/>
      <c r="G225" s="183"/>
      <c r="H225" s="10"/>
      <c r="I225" s="183"/>
      <c r="J225" s="10"/>
      <c r="K225" s="10"/>
      <c r="L225" s="10"/>
      <c r="M225" s="10"/>
    </row>
    <row r="226" spans="2:13" ht="14.25">
      <c r="B226" s="2"/>
      <c r="C226" s="10"/>
      <c r="D226" s="10"/>
      <c r="E226" s="183"/>
      <c r="F226" s="10"/>
      <c r="G226" s="183"/>
      <c r="H226" s="10"/>
      <c r="I226" s="183"/>
      <c r="J226" s="10"/>
      <c r="K226" s="10"/>
      <c r="L226" s="10"/>
      <c r="M226" s="10"/>
    </row>
    <row r="227" spans="2:13" ht="14.25">
      <c r="B227" s="2"/>
      <c r="C227" s="10"/>
      <c r="D227" s="10"/>
      <c r="E227" s="183"/>
      <c r="F227" s="10"/>
      <c r="G227" s="183"/>
      <c r="H227" s="10"/>
      <c r="I227" s="183"/>
      <c r="J227" s="10"/>
      <c r="K227" s="10"/>
      <c r="L227" s="10"/>
      <c r="M227" s="10"/>
    </row>
    <row r="228" spans="2:13" ht="14.25">
      <c r="B228" s="2"/>
      <c r="C228" s="10"/>
      <c r="D228" s="10"/>
      <c r="E228" s="183"/>
      <c r="F228" s="10"/>
      <c r="G228" s="183"/>
      <c r="H228" s="10"/>
      <c r="I228" s="183"/>
      <c r="J228" s="10"/>
      <c r="K228" s="10"/>
      <c r="L228" s="10"/>
      <c r="M228" s="10"/>
    </row>
    <row r="229" spans="2:13" ht="14.25">
      <c r="B229" s="2"/>
      <c r="C229" s="10"/>
      <c r="D229" s="10"/>
      <c r="E229" s="183"/>
      <c r="F229" s="10"/>
      <c r="G229" s="183"/>
      <c r="H229" s="10"/>
      <c r="I229" s="183"/>
      <c r="J229" s="10"/>
      <c r="K229" s="10"/>
      <c r="L229" s="10"/>
      <c r="M229" s="10"/>
    </row>
    <row r="230" spans="2:13" ht="14.25">
      <c r="B230" s="2"/>
      <c r="C230" s="10"/>
      <c r="D230" s="10"/>
      <c r="E230" s="183"/>
      <c r="F230" s="10"/>
      <c r="G230" s="183"/>
      <c r="H230" s="10"/>
      <c r="I230" s="183"/>
      <c r="J230" s="10"/>
      <c r="K230" s="10"/>
      <c r="L230" s="10"/>
      <c r="M230" s="10"/>
    </row>
    <row r="231" spans="2:13" ht="14.25">
      <c r="B231" s="2"/>
      <c r="C231" s="10"/>
      <c r="D231" s="10"/>
      <c r="E231" s="183"/>
      <c r="F231" s="10"/>
      <c r="G231" s="183"/>
      <c r="H231" s="10"/>
      <c r="I231" s="183"/>
      <c r="J231" s="10"/>
      <c r="K231" s="10"/>
      <c r="L231" s="10"/>
      <c r="M231" s="10"/>
    </row>
    <row r="232" spans="2:13" ht="14.25">
      <c r="B232" s="2"/>
      <c r="C232" s="10"/>
      <c r="D232" s="10"/>
      <c r="E232" s="183"/>
      <c r="F232" s="10"/>
      <c r="G232" s="183"/>
      <c r="H232" s="10"/>
      <c r="I232" s="183"/>
      <c r="J232" s="10"/>
      <c r="K232" s="10"/>
      <c r="L232" s="10"/>
      <c r="M232" s="10"/>
    </row>
    <row r="233" spans="2:13" ht="14.25">
      <c r="B233" s="2"/>
      <c r="C233" s="10"/>
      <c r="D233" s="10"/>
      <c r="E233" s="183"/>
      <c r="F233" s="10"/>
      <c r="G233" s="183"/>
      <c r="H233" s="10"/>
      <c r="I233" s="183"/>
      <c r="J233" s="10"/>
      <c r="K233" s="10"/>
      <c r="L233" s="10"/>
      <c r="M233" s="10"/>
    </row>
    <row r="234" spans="2:13" ht="14.25">
      <c r="B234" s="2"/>
      <c r="C234" s="10"/>
      <c r="D234" s="10"/>
      <c r="E234" s="183"/>
      <c r="F234" s="10"/>
      <c r="G234" s="183"/>
      <c r="H234" s="10"/>
      <c r="I234" s="183"/>
      <c r="J234" s="10"/>
      <c r="K234" s="10"/>
      <c r="L234" s="10"/>
      <c r="M234" s="10"/>
    </row>
    <row r="235" spans="2:13" ht="14.25">
      <c r="B235" s="2"/>
      <c r="C235" s="10"/>
      <c r="D235" s="10"/>
      <c r="E235" s="183"/>
      <c r="F235" s="10"/>
      <c r="G235" s="183"/>
      <c r="H235" s="10"/>
      <c r="I235" s="183"/>
      <c r="J235" s="10"/>
      <c r="K235" s="10"/>
      <c r="L235" s="10"/>
      <c r="M235" s="10"/>
    </row>
    <row r="236" spans="2:13" ht="14.25">
      <c r="B236" s="2"/>
      <c r="C236" s="10"/>
      <c r="D236" s="10"/>
      <c r="E236" s="183"/>
      <c r="F236" s="10"/>
      <c r="G236" s="183"/>
      <c r="H236" s="10"/>
      <c r="I236" s="183"/>
      <c r="J236" s="10"/>
      <c r="K236" s="10"/>
      <c r="L236" s="10"/>
      <c r="M236" s="10"/>
    </row>
    <row r="237" spans="2:13" ht="14.25">
      <c r="B237" s="2"/>
      <c r="C237" s="10"/>
      <c r="D237" s="10"/>
      <c r="E237" s="183"/>
      <c r="F237" s="10"/>
      <c r="G237" s="183"/>
      <c r="H237" s="10"/>
      <c r="I237" s="183"/>
      <c r="J237" s="10"/>
      <c r="K237" s="10"/>
      <c r="L237" s="10"/>
      <c r="M237" s="10"/>
    </row>
    <row r="238" spans="2:13" ht="14.25">
      <c r="B238" s="2"/>
      <c r="C238" s="10"/>
      <c r="D238" s="10"/>
      <c r="E238" s="183"/>
      <c r="F238" s="10"/>
      <c r="G238" s="183"/>
      <c r="H238" s="10"/>
      <c r="I238" s="183"/>
      <c r="J238" s="10"/>
      <c r="K238" s="10"/>
      <c r="L238" s="10"/>
      <c r="M238" s="10"/>
    </row>
    <row r="239" spans="2:13" ht="14.25">
      <c r="B239" s="2"/>
      <c r="C239" s="10"/>
      <c r="D239" s="10"/>
      <c r="E239" s="183"/>
      <c r="F239" s="10"/>
      <c r="G239" s="183"/>
      <c r="H239" s="10"/>
      <c r="I239" s="183"/>
      <c r="J239" s="10"/>
      <c r="K239" s="10"/>
      <c r="L239" s="10"/>
      <c r="M239" s="10"/>
    </row>
    <row r="240" spans="2:13" ht="14.25">
      <c r="B240" s="2"/>
      <c r="C240" s="10"/>
      <c r="D240" s="10"/>
      <c r="E240" s="183"/>
      <c r="F240" s="10"/>
      <c r="G240" s="183"/>
      <c r="H240" s="10"/>
      <c r="I240" s="183"/>
      <c r="J240" s="10"/>
      <c r="K240" s="10"/>
      <c r="L240" s="10"/>
      <c r="M240" s="10"/>
    </row>
    <row r="241" spans="2:13" ht="14.25">
      <c r="B241" s="2"/>
      <c r="C241" s="10"/>
      <c r="D241" s="10"/>
      <c r="E241" s="183"/>
      <c r="F241" s="10"/>
      <c r="G241" s="183"/>
      <c r="H241" s="10"/>
      <c r="I241" s="183"/>
      <c r="J241" s="10"/>
      <c r="K241" s="10"/>
      <c r="L241" s="10"/>
      <c r="M241" s="10"/>
    </row>
    <row r="242" spans="2:13" ht="14.25">
      <c r="B242" s="2"/>
      <c r="C242" s="10"/>
      <c r="D242" s="10"/>
      <c r="E242" s="183"/>
      <c r="F242" s="10"/>
      <c r="G242" s="183"/>
      <c r="H242" s="10"/>
      <c r="I242" s="183"/>
      <c r="J242" s="10"/>
      <c r="K242" s="10"/>
      <c r="L242" s="10"/>
      <c r="M242" s="10"/>
    </row>
    <row r="243" spans="2:13" ht="14.25">
      <c r="B243" s="2"/>
      <c r="C243" s="10"/>
      <c r="D243" s="10"/>
      <c r="E243" s="183"/>
      <c r="F243" s="10"/>
      <c r="G243" s="183"/>
      <c r="H243" s="10"/>
      <c r="I243" s="183"/>
      <c r="J243" s="10"/>
      <c r="K243" s="10"/>
      <c r="L243" s="10"/>
      <c r="M243" s="10"/>
    </row>
    <row r="244" spans="2:13" ht="14.25">
      <c r="B244" s="2"/>
      <c r="C244" s="10"/>
      <c r="D244" s="10"/>
      <c r="E244" s="183"/>
      <c r="F244" s="10"/>
      <c r="G244" s="183"/>
      <c r="H244" s="10"/>
      <c r="I244" s="183"/>
      <c r="J244" s="10"/>
      <c r="K244" s="10"/>
      <c r="L244" s="10"/>
      <c r="M244" s="10"/>
    </row>
    <row r="245" spans="2:13" ht="14.25">
      <c r="B245" s="2"/>
      <c r="C245" s="10"/>
      <c r="D245" s="10"/>
      <c r="E245" s="183"/>
      <c r="F245" s="10"/>
      <c r="G245" s="183"/>
      <c r="H245" s="10"/>
      <c r="I245" s="183"/>
      <c r="J245" s="10"/>
      <c r="K245" s="10"/>
      <c r="L245" s="10"/>
      <c r="M245" s="10"/>
    </row>
    <row r="246" spans="2:13" ht="14.25">
      <c r="B246" s="2"/>
      <c r="C246" s="10"/>
      <c r="D246" s="10"/>
      <c r="E246" s="183"/>
      <c r="F246" s="10"/>
      <c r="G246" s="183"/>
      <c r="H246" s="10"/>
      <c r="I246" s="183"/>
      <c r="J246" s="10"/>
      <c r="K246" s="10"/>
      <c r="L246" s="10"/>
      <c r="M246" s="10"/>
    </row>
    <row r="247" spans="2:13" ht="14.25">
      <c r="B247" s="2"/>
      <c r="C247" s="10"/>
      <c r="D247" s="10"/>
      <c r="E247" s="183"/>
      <c r="F247" s="10"/>
      <c r="G247" s="183"/>
      <c r="H247" s="10"/>
      <c r="I247" s="183"/>
      <c r="J247" s="10"/>
      <c r="K247" s="10"/>
      <c r="L247" s="10"/>
      <c r="M247" s="10"/>
    </row>
    <row r="248" spans="2:13" ht="14.25">
      <c r="B248" s="2"/>
      <c r="C248" s="14"/>
      <c r="D248" s="14"/>
      <c r="E248" s="184"/>
      <c r="F248" s="14"/>
      <c r="G248" s="184"/>
      <c r="H248" s="14"/>
      <c r="I248" s="184"/>
      <c r="J248" s="14"/>
      <c r="K248" s="14"/>
      <c r="L248" s="14"/>
      <c r="M248" s="14"/>
    </row>
    <row r="249" spans="2:13" ht="14.25">
      <c r="B249" s="2"/>
      <c r="C249" s="14"/>
      <c r="D249" s="14"/>
      <c r="E249" s="184"/>
      <c r="F249" s="14"/>
      <c r="G249" s="184"/>
      <c r="H249" s="14"/>
      <c r="I249" s="184"/>
      <c r="J249" s="14"/>
      <c r="K249" s="14"/>
      <c r="L249" s="14"/>
      <c r="M249" s="14"/>
    </row>
    <row r="250" spans="2:13" ht="14.25">
      <c r="B250" s="2"/>
      <c r="C250" s="14"/>
      <c r="D250" s="14"/>
      <c r="E250" s="184"/>
      <c r="F250" s="14"/>
      <c r="G250" s="184"/>
      <c r="H250" s="14"/>
      <c r="I250" s="184"/>
      <c r="J250" s="14"/>
      <c r="K250" s="14"/>
      <c r="L250" s="14"/>
      <c r="M250" s="14"/>
    </row>
    <row r="251" spans="2:13" ht="14.25">
      <c r="B251" s="2"/>
      <c r="C251" s="14"/>
      <c r="D251" s="14"/>
      <c r="E251" s="184"/>
      <c r="F251" s="14"/>
      <c r="G251" s="184"/>
      <c r="H251" s="14"/>
      <c r="I251" s="184"/>
      <c r="J251" s="14"/>
      <c r="K251" s="14"/>
      <c r="L251" s="14"/>
      <c r="M251" s="14"/>
    </row>
    <row r="252" spans="2:13" ht="14.25">
      <c r="B252" s="2"/>
      <c r="C252" s="14"/>
      <c r="D252" s="14"/>
      <c r="E252" s="184"/>
      <c r="F252" s="14"/>
      <c r="G252" s="184"/>
      <c r="H252" s="14"/>
      <c r="I252" s="184"/>
      <c r="J252" s="14"/>
      <c r="K252" s="14"/>
      <c r="L252" s="14"/>
      <c r="M252" s="14"/>
    </row>
    <row r="253" spans="2:13" ht="14.25">
      <c r="B253" s="2"/>
      <c r="C253" s="14"/>
      <c r="D253" s="14"/>
      <c r="E253" s="184"/>
      <c r="F253" s="14"/>
      <c r="G253" s="184"/>
      <c r="H253" s="14"/>
      <c r="I253" s="184"/>
      <c r="J253" s="14"/>
      <c r="K253" s="14"/>
      <c r="L253" s="14"/>
      <c r="M253" s="14"/>
    </row>
    <row r="254" spans="2:13" ht="14.25">
      <c r="B254" s="2"/>
      <c r="C254" s="14"/>
      <c r="D254" s="14"/>
      <c r="E254" s="184"/>
      <c r="F254" s="14"/>
      <c r="G254" s="184"/>
      <c r="H254" s="14"/>
      <c r="I254" s="184"/>
      <c r="J254" s="14"/>
      <c r="K254" s="14"/>
      <c r="L254" s="14"/>
      <c r="M254" s="14"/>
    </row>
    <row r="255" spans="2:13" ht="14.25">
      <c r="B255" s="2"/>
      <c r="C255" s="14"/>
      <c r="D255" s="14"/>
      <c r="E255" s="184"/>
      <c r="F255" s="14"/>
      <c r="G255" s="184"/>
      <c r="H255" s="14"/>
      <c r="I255" s="184"/>
      <c r="J255" s="14"/>
      <c r="K255" s="14"/>
      <c r="L255" s="14"/>
      <c r="M255" s="14"/>
    </row>
    <row r="256" spans="2:13" ht="14.25">
      <c r="B256" s="2"/>
      <c r="C256" s="14"/>
      <c r="D256" s="14"/>
      <c r="E256" s="184"/>
      <c r="F256" s="14"/>
      <c r="G256" s="184"/>
      <c r="H256" s="14"/>
      <c r="I256" s="184"/>
      <c r="J256" s="14"/>
      <c r="K256" s="14"/>
      <c r="L256" s="14"/>
      <c r="M256" s="14"/>
    </row>
    <row r="257" spans="2:13" ht="14.25">
      <c r="B257" s="2"/>
      <c r="C257" s="14"/>
      <c r="D257" s="14"/>
      <c r="E257" s="184"/>
      <c r="F257" s="14"/>
      <c r="G257" s="184"/>
      <c r="H257" s="14"/>
      <c r="I257" s="184"/>
      <c r="J257" s="14"/>
      <c r="K257" s="14"/>
      <c r="L257" s="14"/>
      <c r="M257" s="14"/>
    </row>
    <row r="258" spans="2:13" ht="14.25">
      <c r="B258" s="2"/>
      <c r="C258" s="14"/>
      <c r="D258" s="14"/>
      <c r="E258" s="184"/>
      <c r="F258" s="14"/>
      <c r="G258" s="184"/>
      <c r="H258" s="14"/>
      <c r="I258" s="184"/>
      <c r="J258" s="14"/>
      <c r="K258" s="14"/>
      <c r="L258" s="14"/>
      <c r="M258" s="14"/>
    </row>
    <row r="259" spans="2:13" ht="14.25">
      <c r="B259" s="2"/>
      <c r="C259" s="14"/>
      <c r="D259" s="14"/>
      <c r="E259" s="184"/>
      <c r="F259" s="14"/>
      <c r="G259" s="184"/>
      <c r="H259" s="14"/>
      <c r="I259" s="184"/>
      <c r="J259" s="14"/>
      <c r="K259" s="14"/>
      <c r="L259" s="14"/>
      <c r="M259" s="14"/>
    </row>
    <row r="260" spans="2:13" ht="14.25">
      <c r="B260" s="2"/>
      <c r="C260" s="14"/>
      <c r="D260" s="14"/>
      <c r="E260" s="184"/>
      <c r="F260" s="14"/>
      <c r="G260" s="184"/>
      <c r="H260" s="14"/>
      <c r="I260" s="184"/>
      <c r="J260" s="14"/>
      <c r="K260" s="14"/>
      <c r="L260" s="14"/>
      <c r="M260" s="14"/>
    </row>
    <row r="261" spans="2:13" ht="14.25">
      <c r="B261" s="2"/>
      <c r="C261" s="14"/>
      <c r="D261" s="14"/>
      <c r="E261" s="184"/>
      <c r="F261" s="14"/>
      <c r="G261" s="184"/>
      <c r="H261" s="14"/>
      <c r="I261" s="184"/>
      <c r="J261" s="14"/>
      <c r="K261" s="14"/>
      <c r="L261" s="14"/>
      <c r="M261" s="14"/>
    </row>
    <row r="262" spans="2:13" ht="14.25">
      <c r="B262" s="2"/>
      <c r="C262" s="14"/>
      <c r="D262" s="14"/>
      <c r="E262" s="184"/>
      <c r="F262" s="14"/>
      <c r="G262" s="184"/>
      <c r="H262" s="14"/>
      <c r="I262" s="184"/>
      <c r="J262" s="14"/>
      <c r="K262" s="14"/>
      <c r="L262" s="14"/>
      <c r="M262" s="14"/>
    </row>
    <row r="263" spans="2:13" ht="14.25">
      <c r="B263" s="2"/>
      <c r="C263" s="14"/>
      <c r="D263" s="14"/>
      <c r="E263" s="184"/>
      <c r="F263" s="14"/>
      <c r="G263" s="184"/>
      <c r="H263" s="14"/>
      <c r="I263" s="184"/>
      <c r="J263" s="14"/>
      <c r="K263" s="14"/>
      <c r="L263" s="14"/>
      <c r="M263" s="14"/>
    </row>
    <row r="264" spans="2:13" ht="14.25">
      <c r="B264" s="2"/>
      <c r="C264" s="14"/>
      <c r="D264" s="14"/>
      <c r="E264" s="184"/>
      <c r="F264" s="14"/>
      <c r="G264" s="184"/>
      <c r="H264" s="14"/>
      <c r="I264" s="184"/>
      <c r="J264" s="14"/>
      <c r="K264" s="14"/>
      <c r="L264" s="14"/>
      <c r="M264" s="14"/>
    </row>
    <row r="265" spans="2:13" ht="14.25">
      <c r="B265" s="2"/>
      <c r="C265" s="14"/>
      <c r="D265" s="14"/>
      <c r="E265" s="184"/>
      <c r="F265" s="14"/>
      <c r="G265" s="184"/>
      <c r="H265" s="14"/>
      <c r="I265" s="184"/>
      <c r="J265" s="14"/>
      <c r="K265" s="14"/>
      <c r="L265" s="14"/>
      <c r="M265" s="14"/>
    </row>
    <row r="266" spans="2:13" ht="14.25">
      <c r="B266" s="2"/>
      <c r="C266" s="14"/>
      <c r="D266" s="14"/>
      <c r="E266" s="184"/>
      <c r="F266" s="14"/>
      <c r="G266" s="184"/>
      <c r="H266" s="14"/>
      <c r="I266" s="184"/>
      <c r="J266" s="14"/>
      <c r="K266" s="14"/>
      <c r="L266" s="14"/>
      <c r="M266" s="14"/>
    </row>
    <row r="267" spans="2:13" ht="14.25">
      <c r="B267" s="2"/>
      <c r="C267" s="14"/>
      <c r="D267" s="14"/>
      <c r="E267" s="184"/>
      <c r="F267" s="14"/>
      <c r="G267" s="184"/>
      <c r="H267" s="14"/>
      <c r="I267" s="184"/>
      <c r="J267" s="14"/>
      <c r="K267" s="14"/>
      <c r="L267" s="14"/>
      <c r="M267" s="14"/>
    </row>
    <row r="268" spans="2:13" ht="14.25">
      <c r="B268" s="2"/>
      <c r="C268" s="14"/>
      <c r="D268" s="14"/>
      <c r="E268" s="184"/>
      <c r="F268" s="14"/>
      <c r="G268" s="184"/>
      <c r="H268" s="14"/>
      <c r="I268" s="184"/>
      <c r="J268" s="14"/>
      <c r="K268" s="14"/>
      <c r="L268" s="14"/>
      <c r="M268" s="14"/>
    </row>
    <row r="269" spans="2:13" ht="14.25">
      <c r="B269" s="2"/>
      <c r="C269" s="14"/>
      <c r="D269" s="14"/>
      <c r="E269" s="184"/>
      <c r="F269" s="14"/>
      <c r="G269" s="184"/>
      <c r="H269" s="14"/>
      <c r="I269" s="184"/>
      <c r="J269" s="14"/>
      <c r="K269" s="14"/>
      <c r="L269" s="14"/>
      <c r="M269" s="14"/>
    </row>
    <row r="270" spans="2:13" ht="14.25">
      <c r="B270" s="2"/>
      <c r="C270" s="14"/>
      <c r="D270" s="14"/>
      <c r="E270" s="184"/>
      <c r="F270" s="14"/>
      <c r="G270" s="184"/>
      <c r="H270" s="14"/>
      <c r="I270" s="184"/>
      <c r="J270" s="14"/>
      <c r="K270" s="14"/>
      <c r="L270" s="14"/>
      <c r="M270" s="14"/>
    </row>
    <row r="271" spans="2:13" ht="14.25">
      <c r="B271" s="2"/>
      <c r="C271" s="14"/>
      <c r="D271" s="14"/>
      <c r="E271" s="184"/>
      <c r="F271" s="14"/>
      <c r="G271" s="184"/>
      <c r="H271" s="14"/>
      <c r="I271" s="184"/>
      <c r="J271" s="14"/>
      <c r="K271" s="14"/>
      <c r="L271" s="14"/>
      <c r="M271" s="14"/>
    </row>
    <row r="272" spans="2:13" ht="14.25">
      <c r="B272" s="2"/>
      <c r="C272" s="14"/>
      <c r="D272" s="14"/>
      <c r="E272" s="184"/>
      <c r="F272" s="14"/>
      <c r="G272" s="184"/>
      <c r="H272" s="14"/>
      <c r="I272" s="184"/>
      <c r="J272" s="14"/>
      <c r="K272" s="14"/>
      <c r="L272" s="14"/>
      <c r="M272" s="14"/>
    </row>
    <row r="273" spans="2:13" ht="14.25">
      <c r="B273" s="2"/>
      <c r="C273" s="14"/>
      <c r="D273" s="14"/>
      <c r="E273" s="184"/>
      <c r="F273" s="14"/>
      <c r="G273" s="184"/>
      <c r="H273" s="14"/>
      <c r="I273" s="184"/>
      <c r="J273" s="14"/>
      <c r="K273" s="14"/>
      <c r="L273" s="14"/>
      <c r="M273" s="14"/>
    </row>
    <row r="274" spans="2:13" ht="14.25">
      <c r="B274" s="2"/>
      <c r="C274" s="14"/>
      <c r="D274" s="14"/>
      <c r="E274" s="184"/>
      <c r="F274" s="14"/>
      <c r="G274" s="184"/>
      <c r="H274" s="14"/>
      <c r="I274" s="184"/>
      <c r="J274" s="14"/>
      <c r="K274" s="14"/>
      <c r="L274" s="14"/>
      <c r="M274" s="14"/>
    </row>
    <row r="275" spans="2:13" ht="14.25">
      <c r="B275" s="2"/>
      <c r="C275" s="14"/>
      <c r="D275" s="14"/>
      <c r="E275" s="184"/>
      <c r="F275" s="14"/>
      <c r="G275" s="184"/>
      <c r="H275" s="14"/>
      <c r="I275" s="184"/>
      <c r="J275" s="14"/>
      <c r="K275" s="14"/>
      <c r="L275" s="14"/>
      <c r="M275" s="14"/>
    </row>
    <row r="276" spans="2:13" ht="14.25">
      <c r="B276" s="2"/>
      <c r="C276" s="14"/>
      <c r="D276" s="14"/>
      <c r="E276" s="184"/>
      <c r="F276" s="14"/>
      <c r="G276" s="184"/>
      <c r="H276" s="14"/>
      <c r="I276" s="184"/>
      <c r="J276" s="14"/>
      <c r="K276" s="14"/>
      <c r="L276" s="14"/>
      <c r="M276" s="14"/>
    </row>
    <row r="277" spans="2:13" ht="14.25">
      <c r="B277" s="2"/>
      <c r="C277" s="14"/>
      <c r="D277" s="14"/>
      <c r="E277" s="184"/>
      <c r="F277" s="14"/>
      <c r="G277" s="184"/>
      <c r="H277" s="14"/>
      <c r="I277" s="184"/>
      <c r="J277" s="14"/>
      <c r="K277" s="14"/>
      <c r="L277" s="14"/>
      <c r="M277" s="14"/>
    </row>
    <row r="278" spans="2:13" ht="14.25">
      <c r="B278" s="2"/>
      <c r="C278" s="14"/>
      <c r="D278" s="14"/>
      <c r="E278" s="184"/>
      <c r="F278" s="14"/>
      <c r="G278" s="184"/>
      <c r="H278" s="14"/>
      <c r="I278" s="184"/>
      <c r="J278" s="14"/>
      <c r="K278" s="14"/>
      <c r="L278" s="14"/>
      <c r="M278" s="14"/>
    </row>
    <row r="279" spans="2:13" ht="14.25">
      <c r="B279" s="2"/>
      <c r="C279" s="14"/>
      <c r="D279" s="14"/>
      <c r="E279" s="184"/>
      <c r="F279" s="14"/>
      <c r="G279" s="184"/>
      <c r="H279" s="14"/>
      <c r="I279" s="184"/>
      <c r="J279" s="14"/>
      <c r="K279" s="14"/>
      <c r="L279" s="14"/>
      <c r="M279" s="14"/>
    </row>
    <row r="280" spans="2:13" ht="14.25">
      <c r="B280" s="2"/>
      <c r="C280" s="14"/>
      <c r="D280" s="14"/>
      <c r="E280" s="184"/>
      <c r="F280" s="14"/>
      <c r="G280" s="184"/>
      <c r="H280" s="14"/>
      <c r="I280" s="184"/>
      <c r="J280" s="14"/>
      <c r="K280" s="14"/>
      <c r="L280" s="14"/>
      <c r="M280" s="14"/>
    </row>
    <row r="281" spans="2:13" ht="14.25">
      <c r="B281" s="2"/>
      <c r="C281" s="14"/>
      <c r="D281" s="14"/>
      <c r="E281" s="184"/>
      <c r="F281" s="14"/>
      <c r="G281" s="184"/>
      <c r="H281" s="14"/>
      <c r="I281" s="184"/>
      <c r="J281" s="14"/>
      <c r="K281" s="14"/>
      <c r="L281" s="14"/>
      <c r="M281" s="14"/>
    </row>
    <row r="282" spans="3:13" ht="14.25">
      <c r="C282" s="15"/>
      <c r="D282" s="15"/>
      <c r="E282" s="185"/>
      <c r="F282" s="15"/>
      <c r="G282" s="185"/>
      <c r="H282" s="15"/>
      <c r="I282" s="185"/>
      <c r="J282" s="15"/>
      <c r="K282" s="15"/>
      <c r="L282" s="15"/>
      <c r="M282" s="15"/>
    </row>
    <row r="283" spans="3:13" ht="14.25">
      <c r="C283" s="15"/>
      <c r="D283" s="15"/>
      <c r="E283" s="185"/>
      <c r="F283" s="15"/>
      <c r="G283" s="185"/>
      <c r="H283" s="15"/>
      <c r="I283" s="185"/>
      <c r="J283" s="15"/>
      <c r="K283" s="15"/>
      <c r="L283" s="15"/>
      <c r="M283" s="15"/>
    </row>
    <row r="284" spans="3:13" ht="14.25">
      <c r="C284" s="15"/>
      <c r="D284" s="15"/>
      <c r="E284" s="185"/>
      <c r="F284" s="15"/>
      <c r="G284" s="185"/>
      <c r="H284" s="15"/>
      <c r="I284" s="185"/>
      <c r="J284" s="15"/>
      <c r="K284" s="15"/>
      <c r="L284" s="15"/>
      <c r="M284" s="15"/>
    </row>
    <row r="285" spans="3:13" ht="14.25">
      <c r="C285" s="15"/>
      <c r="D285" s="15"/>
      <c r="E285" s="185"/>
      <c r="F285" s="15"/>
      <c r="G285" s="185"/>
      <c r="H285" s="15"/>
      <c r="I285" s="185"/>
      <c r="J285" s="15"/>
      <c r="K285" s="15"/>
      <c r="L285" s="15"/>
      <c r="M285" s="15"/>
    </row>
    <row r="286" spans="3:13" ht="14.25">
      <c r="C286" s="15"/>
      <c r="D286" s="15"/>
      <c r="E286" s="185"/>
      <c r="F286" s="15"/>
      <c r="G286" s="185"/>
      <c r="H286" s="15"/>
      <c r="I286" s="185"/>
      <c r="J286" s="15"/>
      <c r="K286" s="15"/>
      <c r="L286" s="15"/>
      <c r="M286" s="15"/>
    </row>
    <row r="287" spans="3:13" ht="14.25">
      <c r="C287" s="15"/>
      <c r="D287" s="15"/>
      <c r="E287" s="185"/>
      <c r="F287" s="15"/>
      <c r="G287" s="185"/>
      <c r="H287" s="15"/>
      <c r="I287" s="185"/>
      <c r="J287" s="15"/>
      <c r="K287" s="15"/>
      <c r="L287" s="15"/>
      <c r="M287" s="15"/>
    </row>
    <row r="288" spans="3:13" ht="14.25">
      <c r="C288" s="15"/>
      <c r="D288" s="15"/>
      <c r="E288" s="185"/>
      <c r="F288" s="15"/>
      <c r="G288" s="185"/>
      <c r="H288" s="15"/>
      <c r="I288" s="185"/>
      <c r="J288" s="15"/>
      <c r="K288" s="15"/>
      <c r="L288" s="15"/>
      <c r="M288" s="15"/>
    </row>
    <row r="289" spans="3:13" ht="14.25">
      <c r="C289" s="15"/>
      <c r="D289" s="15"/>
      <c r="E289" s="185"/>
      <c r="F289" s="15"/>
      <c r="G289" s="185"/>
      <c r="H289" s="15"/>
      <c r="I289" s="185"/>
      <c r="J289" s="15"/>
      <c r="K289" s="15"/>
      <c r="L289" s="15"/>
      <c r="M289" s="15"/>
    </row>
    <row r="290" spans="3:13" ht="14.25">
      <c r="C290" s="15"/>
      <c r="D290" s="15"/>
      <c r="E290" s="185"/>
      <c r="F290" s="15"/>
      <c r="G290" s="185"/>
      <c r="H290" s="15"/>
      <c r="I290" s="185"/>
      <c r="J290" s="15"/>
      <c r="K290" s="15"/>
      <c r="L290" s="15"/>
      <c r="M290" s="15"/>
    </row>
    <row r="291" spans="3:13" ht="14.25">
      <c r="C291" s="15"/>
      <c r="D291" s="15"/>
      <c r="E291" s="185"/>
      <c r="F291" s="15"/>
      <c r="G291" s="185"/>
      <c r="H291" s="15"/>
      <c r="I291" s="185"/>
      <c r="J291" s="15"/>
      <c r="K291" s="15"/>
      <c r="L291" s="15"/>
      <c r="M291" s="15"/>
    </row>
    <row r="292" spans="3:13" ht="14.25">
      <c r="C292" s="15"/>
      <c r="D292" s="15"/>
      <c r="E292" s="185"/>
      <c r="F292" s="15"/>
      <c r="G292" s="185"/>
      <c r="H292" s="15"/>
      <c r="I292" s="185"/>
      <c r="J292" s="15"/>
      <c r="K292" s="15"/>
      <c r="L292" s="15"/>
      <c r="M292" s="15"/>
    </row>
    <row r="293" spans="3:13" ht="14.25">
      <c r="C293" s="15"/>
      <c r="D293" s="15"/>
      <c r="E293" s="185"/>
      <c r="F293" s="15"/>
      <c r="G293" s="185"/>
      <c r="H293" s="15"/>
      <c r="I293" s="185"/>
      <c r="J293" s="15"/>
      <c r="K293" s="15"/>
      <c r="L293" s="15"/>
      <c r="M293" s="15"/>
    </row>
    <row r="294" spans="3:13" ht="14.25">
      <c r="C294" s="15"/>
      <c r="D294" s="15"/>
      <c r="E294" s="185"/>
      <c r="F294" s="15"/>
      <c r="G294" s="185"/>
      <c r="H294" s="15"/>
      <c r="I294" s="185"/>
      <c r="J294" s="15"/>
      <c r="K294" s="15"/>
      <c r="L294" s="15"/>
      <c r="M294" s="15"/>
    </row>
    <row r="295" spans="3:13" ht="14.25">
      <c r="C295" s="15"/>
      <c r="D295" s="15"/>
      <c r="E295" s="185"/>
      <c r="F295" s="15"/>
      <c r="G295" s="185"/>
      <c r="H295" s="15"/>
      <c r="I295" s="185"/>
      <c r="J295" s="15"/>
      <c r="K295" s="15"/>
      <c r="L295" s="15"/>
      <c r="M295" s="15"/>
    </row>
    <row r="296" spans="3:13" ht="14.25">
      <c r="C296" s="15"/>
      <c r="D296" s="15"/>
      <c r="E296" s="185"/>
      <c r="F296" s="15"/>
      <c r="G296" s="185"/>
      <c r="H296" s="15"/>
      <c r="I296" s="185"/>
      <c r="J296" s="15"/>
      <c r="K296" s="15"/>
      <c r="L296" s="15"/>
      <c r="M296" s="15"/>
    </row>
    <row r="297" spans="3:13" ht="14.25">
      <c r="C297" s="15"/>
      <c r="D297" s="15"/>
      <c r="E297" s="185"/>
      <c r="F297" s="15"/>
      <c r="G297" s="185"/>
      <c r="H297" s="15"/>
      <c r="I297" s="185"/>
      <c r="J297" s="15"/>
      <c r="K297" s="15"/>
      <c r="L297" s="15"/>
      <c r="M297" s="15"/>
    </row>
    <row r="298" spans="3:13" ht="14.25">
      <c r="C298" s="15"/>
      <c r="D298" s="15"/>
      <c r="E298" s="185"/>
      <c r="F298" s="15"/>
      <c r="G298" s="185"/>
      <c r="H298" s="15"/>
      <c r="I298" s="185"/>
      <c r="J298" s="15"/>
      <c r="K298" s="15"/>
      <c r="L298" s="15"/>
      <c r="M298" s="15"/>
    </row>
    <row r="299" spans="3:13" ht="14.25">
      <c r="C299" s="15"/>
      <c r="D299" s="15"/>
      <c r="E299" s="185"/>
      <c r="F299" s="15"/>
      <c r="G299" s="185"/>
      <c r="H299" s="15"/>
      <c r="I299" s="185"/>
      <c r="J299" s="15"/>
      <c r="K299" s="15"/>
      <c r="L299" s="15"/>
      <c r="M299" s="15"/>
    </row>
  </sheetData>
  <sheetProtection/>
  <mergeCells count="2">
    <mergeCell ref="A27:M27"/>
    <mergeCell ref="A28:M28"/>
  </mergeCells>
  <printOptions/>
  <pageMargins left="0.75" right="0.75" top="0.75" bottom="0.6" header="0.29" footer="0.4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38.375" style="3" customWidth="1"/>
    <col min="2" max="2" width="5.375" style="7" hidden="1" customWidth="1"/>
    <col min="3" max="3" width="7.375" style="7" hidden="1" customWidth="1"/>
    <col min="4" max="4" width="5.375" style="7" hidden="1" customWidth="1"/>
    <col min="5" max="5" width="7.625" style="7" hidden="1" customWidth="1"/>
    <col min="6" max="6" width="5.375" style="3" customWidth="1"/>
    <col min="7" max="7" width="5.375" style="7" customWidth="1"/>
    <col min="8" max="8" width="5.375" style="3" customWidth="1"/>
    <col min="9" max="9" width="5.375" style="7" customWidth="1"/>
    <col min="10" max="10" width="5.375" style="3" customWidth="1"/>
    <col min="11" max="11" width="5.25390625" style="3" customWidth="1"/>
    <col min="12" max="13" width="7.75390625" style="3" customWidth="1"/>
    <col min="14" max="16384" width="9.125" style="3" customWidth="1"/>
  </cols>
  <sheetData>
    <row r="1" spans="1:10" ht="25.5" customHeight="1">
      <c r="A1" s="698" t="s">
        <v>114</v>
      </c>
      <c r="B1" s="698"/>
      <c r="C1" s="698"/>
      <c r="D1" s="698"/>
      <c r="E1" s="698"/>
      <c r="F1" s="698"/>
      <c r="G1" s="698"/>
      <c r="I1" s="3"/>
      <c r="J1" s="32"/>
    </row>
    <row r="2" spans="1:9" ht="33" customHeight="1">
      <c r="A2" s="699" t="s">
        <v>115</v>
      </c>
      <c r="B2" s="699"/>
      <c r="C2" s="699"/>
      <c r="D2" s="699"/>
      <c r="E2" s="699"/>
      <c r="F2" s="699"/>
      <c r="G2" s="699"/>
      <c r="I2" s="3"/>
    </row>
    <row r="3" spans="1:9" ht="27" customHeight="1" thickBot="1">
      <c r="A3" s="697" t="s">
        <v>122</v>
      </c>
      <c r="B3" s="697"/>
      <c r="C3" s="697"/>
      <c r="D3" s="697"/>
      <c r="E3" s="697"/>
      <c r="F3" s="697"/>
      <c r="G3" s="697"/>
      <c r="I3" s="3"/>
    </row>
    <row r="4" spans="1:13" s="7" customFormat="1" ht="48.75" customHeight="1" thickBot="1">
      <c r="A4" s="94" t="s">
        <v>0</v>
      </c>
      <c r="B4" s="5">
        <v>1999</v>
      </c>
      <c r="C4" s="320" t="s">
        <v>102</v>
      </c>
      <c r="D4" s="338">
        <v>2000</v>
      </c>
      <c r="E4" s="422" t="s">
        <v>256</v>
      </c>
      <c r="F4" s="338">
        <v>2001</v>
      </c>
      <c r="G4" s="423" t="s">
        <v>256</v>
      </c>
      <c r="H4" s="395">
        <v>2002</v>
      </c>
      <c r="I4" s="424" t="s">
        <v>256</v>
      </c>
      <c r="J4" s="395">
        <v>2003</v>
      </c>
      <c r="K4" s="424" t="s">
        <v>256</v>
      </c>
      <c r="L4" s="395">
        <v>2004</v>
      </c>
      <c r="M4" s="424" t="s">
        <v>256</v>
      </c>
    </row>
    <row r="5" spans="1:13" ht="20.25" customHeight="1" thickTop="1">
      <c r="A5" s="97" t="s">
        <v>1</v>
      </c>
      <c r="B5" s="64">
        <v>0.5</v>
      </c>
      <c r="C5" s="321">
        <f>B5/$B$14*100</f>
        <v>2.0325203252032518</v>
      </c>
      <c r="D5" s="64">
        <v>0.2</v>
      </c>
      <c r="E5" s="323">
        <f>D5/$D$14*100</f>
        <v>0.6756756756756757</v>
      </c>
      <c r="F5" s="64">
        <v>0.5</v>
      </c>
      <c r="G5" s="326">
        <f>F5/$F$14*100</f>
        <v>0.6150061500615006</v>
      </c>
      <c r="H5" s="301">
        <v>0.9</v>
      </c>
      <c r="I5" s="328">
        <f>H5/$H$14*100</f>
        <v>1.8789144050104387</v>
      </c>
      <c r="J5" s="301">
        <v>0.8</v>
      </c>
      <c r="K5" s="328">
        <v>1.1</v>
      </c>
      <c r="L5" s="301">
        <v>2.4</v>
      </c>
      <c r="M5" s="328">
        <v>2.3</v>
      </c>
    </row>
    <row r="6" spans="1:13" ht="20.25" customHeight="1">
      <c r="A6" s="91" t="s">
        <v>2</v>
      </c>
      <c r="B6" s="6">
        <v>0</v>
      </c>
      <c r="C6" s="321">
        <f aca="true" t="shared" si="0" ref="C6:C13">B6/$B$14*100</f>
        <v>0</v>
      </c>
      <c r="D6" s="6">
        <v>0.8</v>
      </c>
      <c r="E6" s="323">
        <f aca="true" t="shared" si="1" ref="E6:E13">D6/$D$14*100</f>
        <v>2.7027027027027026</v>
      </c>
      <c r="F6" s="64">
        <v>0.1</v>
      </c>
      <c r="G6" s="326">
        <f aca="true" t="shared" si="2" ref="G6:G13">F6/$F$14*100</f>
        <v>0.12300123001230012</v>
      </c>
      <c r="H6" s="301">
        <v>0.1</v>
      </c>
      <c r="I6" s="328">
        <f aca="true" t="shared" si="3" ref="I6:I14">H6/$H$14*100</f>
        <v>0.20876826722338207</v>
      </c>
      <c r="J6" s="302">
        <v>0</v>
      </c>
      <c r="K6" s="328">
        <v>0</v>
      </c>
      <c r="L6" s="302">
        <v>0.1</v>
      </c>
      <c r="M6" s="328">
        <v>0.1</v>
      </c>
    </row>
    <row r="7" spans="1:13" ht="22.5" customHeight="1">
      <c r="A7" s="92" t="s">
        <v>3</v>
      </c>
      <c r="B7" s="6">
        <v>7.9</v>
      </c>
      <c r="C7" s="321">
        <f t="shared" si="0"/>
        <v>32.11382113821138</v>
      </c>
      <c r="D7" s="6">
        <v>7.5</v>
      </c>
      <c r="E7" s="323">
        <f t="shared" si="1"/>
        <v>25.337837837837835</v>
      </c>
      <c r="F7" s="64">
        <v>5.7</v>
      </c>
      <c r="G7" s="326">
        <f t="shared" si="2"/>
        <v>7.011070110701108</v>
      </c>
      <c r="H7" s="301">
        <v>6.3</v>
      </c>
      <c r="I7" s="328">
        <f t="shared" si="3"/>
        <v>13.152400835073069</v>
      </c>
      <c r="J7" s="302">
        <v>7.5</v>
      </c>
      <c r="K7" s="328">
        <v>11.2</v>
      </c>
      <c r="L7" s="302">
        <v>6.6</v>
      </c>
      <c r="M7" s="328">
        <v>6.4</v>
      </c>
    </row>
    <row r="8" spans="1:13" ht="20.25" customHeight="1">
      <c r="A8" s="92" t="s">
        <v>4</v>
      </c>
      <c r="B8" s="6">
        <v>0</v>
      </c>
      <c r="C8" s="321">
        <f t="shared" si="0"/>
        <v>0</v>
      </c>
      <c r="D8" s="6">
        <v>0</v>
      </c>
      <c r="E8" s="323">
        <f t="shared" si="1"/>
        <v>0</v>
      </c>
      <c r="F8" s="64">
        <v>0</v>
      </c>
      <c r="G8" s="326">
        <f t="shared" si="2"/>
        <v>0</v>
      </c>
      <c r="H8" s="301">
        <v>0</v>
      </c>
      <c r="I8" s="328">
        <f t="shared" si="3"/>
        <v>0</v>
      </c>
      <c r="J8" s="302">
        <v>0</v>
      </c>
      <c r="K8" s="328">
        <v>0</v>
      </c>
      <c r="L8" s="302">
        <v>0</v>
      </c>
      <c r="M8" s="328">
        <v>0</v>
      </c>
    </row>
    <row r="9" spans="1:13" ht="24.75" customHeight="1">
      <c r="A9" s="92" t="s">
        <v>5</v>
      </c>
      <c r="B9" s="6">
        <v>0</v>
      </c>
      <c r="C9" s="321">
        <f t="shared" si="0"/>
        <v>0</v>
      </c>
      <c r="D9" s="6">
        <v>0</v>
      </c>
      <c r="E9" s="323">
        <f t="shared" si="1"/>
        <v>0</v>
      </c>
      <c r="F9" s="64">
        <v>0</v>
      </c>
      <c r="G9" s="326">
        <f t="shared" si="2"/>
        <v>0</v>
      </c>
      <c r="H9" s="301">
        <v>0</v>
      </c>
      <c r="I9" s="328">
        <f t="shared" si="3"/>
        <v>0</v>
      </c>
      <c r="J9" s="302">
        <v>0</v>
      </c>
      <c r="K9" s="328">
        <v>0</v>
      </c>
      <c r="L9" s="302">
        <v>0</v>
      </c>
      <c r="M9" s="328">
        <v>0</v>
      </c>
    </row>
    <row r="10" spans="1:13" ht="20.25" customHeight="1">
      <c r="A10" s="91" t="s">
        <v>6</v>
      </c>
      <c r="B10" s="6">
        <v>1.1</v>
      </c>
      <c r="C10" s="321">
        <f t="shared" si="0"/>
        <v>4.471544715447155</v>
      </c>
      <c r="D10" s="6">
        <v>1.7</v>
      </c>
      <c r="E10" s="323">
        <f t="shared" si="1"/>
        <v>5.743243243243243</v>
      </c>
      <c r="F10" s="64">
        <v>1.7</v>
      </c>
      <c r="G10" s="326">
        <f t="shared" si="2"/>
        <v>2.091020910209102</v>
      </c>
      <c r="H10" s="301">
        <v>1.5</v>
      </c>
      <c r="I10" s="328">
        <f t="shared" si="3"/>
        <v>3.1315240083507305</v>
      </c>
      <c r="J10" s="302">
        <v>3.3</v>
      </c>
      <c r="K10" s="328">
        <v>4.9</v>
      </c>
      <c r="L10" s="302">
        <v>2.4</v>
      </c>
      <c r="M10" s="328">
        <v>2.3</v>
      </c>
    </row>
    <row r="11" spans="1:13" ht="20.25" customHeight="1">
      <c r="A11" s="92" t="s">
        <v>7</v>
      </c>
      <c r="B11" s="6">
        <v>8</v>
      </c>
      <c r="C11" s="321">
        <f t="shared" si="0"/>
        <v>32.52032520325203</v>
      </c>
      <c r="D11" s="6">
        <v>12.4</v>
      </c>
      <c r="E11" s="323">
        <f t="shared" si="1"/>
        <v>41.891891891891895</v>
      </c>
      <c r="F11" s="64">
        <v>20.5</v>
      </c>
      <c r="G11" s="326">
        <f t="shared" si="2"/>
        <v>25.21525215252153</v>
      </c>
      <c r="H11" s="301">
        <v>18.1</v>
      </c>
      <c r="I11" s="328">
        <f t="shared" si="3"/>
        <v>37.78705636743215</v>
      </c>
      <c r="J11" s="302">
        <v>23.5</v>
      </c>
      <c r="K11" s="328">
        <v>35</v>
      </c>
      <c r="L11" s="302">
        <v>46.6</v>
      </c>
      <c r="M11" s="328">
        <v>45.4</v>
      </c>
    </row>
    <row r="12" spans="1:13" ht="20.25" customHeight="1">
      <c r="A12" s="91" t="s">
        <v>8</v>
      </c>
      <c r="B12" s="6">
        <v>5.3</v>
      </c>
      <c r="C12" s="321">
        <f t="shared" si="0"/>
        <v>21.54471544715447</v>
      </c>
      <c r="D12" s="6">
        <v>5.7</v>
      </c>
      <c r="E12" s="323">
        <f t="shared" si="1"/>
        <v>19.256756756756758</v>
      </c>
      <c r="F12" s="64">
        <v>13.9</v>
      </c>
      <c r="G12" s="326">
        <f t="shared" si="2"/>
        <v>17.09717097170972</v>
      </c>
      <c r="H12" s="301">
        <v>16.6</v>
      </c>
      <c r="I12" s="328">
        <f t="shared" si="3"/>
        <v>34.65553235908143</v>
      </c>
      <c r="J12" s="302">
        <v>21.6</v>
      </c>
      <c r="K12" s="328">
        <v>32.2</v>
      </c>
      <c r="L12" s="302">
        <v>40.2</v>
      </c>
      <c r="M12" s="328">
        <v>39.2</v>
      </c>
    </row>
    <row r="13" spans="1:13" ht="20.25" customHeight="1" thickBot="1">
      <c r="A13" s="93" t="s">
        <v>9</v>
      </c>
      <c r="B13" s="63">
        <v>1.8</v>
      </c>
      <c r="C13" s="322">
        <f t="shared" si="0"/>
        <v>7.317073170731707</v>
      </c>
      <c r="D13" s="63">
        <v>1.3</v>
      </c>
      <c r="E13" s="324">
        <f t="shared" si="1"/>
        <v>4.391891891891892</v>
      </c>
      <c r="F13" s="63">
        <v>38.9</v>
      </c>
      <c r="G13" s="327">
        <f t="shared" si="2"/>
        <v>47.84747847478475</v>
      </c>
      <c r="H13" s="303">
        <v>4.3</v>
      </c>
      <c r="I13" s="328">
        <f t="shared" si="3"/>
        <v>8.977035490605429</v>
      </c>
      <c r="J13" s="303">
        <v>10.5</v>
      </c>
      <c r="K13" s="329">
        <v>15.6</v>
      </c>
      <c r="L13" s="303">
        <v>4.3</v>
      </c>
      <c r="M13" s="329">
        <v>4.2</v>
      </c>
    </row>
    <row r="14" spans="1:13" ht="24" customHeight="1" thickBot="1" thickTop="1">
      <c r="A14" s="425" t="s">
        <v>11</v>
      </c>
      <c r="B14" s="426">
        <f aca="true" t="shared" si="4" ref="B14:G14">SUM(B5:B13)</f>
        <v>24.6</v>
      </c>
      <c r="C14" s="426">
        <f t="shared" si="4"/>
        <v>99.99999999999999</v>
      </c>
      <c r="D14" s="426">
        <f t="shared" si="4"/>
        <v>29.6</v>
      </c>
      <c r="E14" s="325">
        <f t="shared" si="4"/>
        <v>100</v>
      </c>
      <c r="F14" s="426">
        <f t="shared" si="4"/>
        <v>81.3</v>
      </c>
      <c r="G14" s="597">
        <f t="shared" si="4"/>
        <v>100.00000000000001</v>
      </c>
      <c r="H14" s="325">
        <v>47.9</v>
      </c>
      <c r="I14" s="319">
        <f t="shared" si="3"/>
        <v>100</v>
      </c>
      <c r="J14" s="325">
        <f>SUM(J5:J13)</f>
        <v>67.2</v>
      </c>
      <c r="K14" s="319">
        <f>SUM(K5:K13)</f>
        <v>100</v>
      </c>
      <c r="L14" s="325">
        <f>SUM(L5:L13)</f>
        <v>102.60000000000001</v>
      </c>
      <c r="M14" s="319">
        <f>SUM(M5:M13)</f>
        <v>99.9</v>
      </c>
    </row>
    <row r="15" spans="1:9" ht="22.5" customHeight="1">
      <c r="A15" s="2"/>
      <c r="B15" s="17"/>
      <c r="C15" s="17"/>
      <c r="D15" s="17"/>
      <c r="E15" s="17"/>
      <c r="F15" s="2"/>
      <c r="G15" s="17"/>
      <c r="H15" s="2"/>
      <c r="I15" s="17"/>
    </row>
    <row r="38" ht="14.25">
      <c r="A38" s="157" t="s">
        <v>201</v>
      </c>
    </row>
  </sheetData>
  <sheetProtection/>
  <mergeCells count="3">
    <mergeCell ref="A1:G1"/>
    <mergeCell ref="A2:G2"/>
    <mergeCell ref="A3:G3"/>
  </mergeCells>
  <printOptions/>
  <pageMargins left="0.75" right="0.43" top="0.94" bottom="1" header="0.5" footer="0.5"/>
  <pageSetup horizontalDpi="360" verticalDpi="36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11.125" style="0" customWidth="1"/>
    <col min="2" max="2" width="36.875" style="215" customWidth="1"/>
    <col min="3" max="3" width="3.75390625" style="0" hidden="1" customWidth="1"/>
    <col min="4" max="5" width="12.75390625" style="0" customWidth="1"/>
    <col min="6" max="6" width="12.75390625" style="85" customWidth="1"/>
    <col min="7" max="7" width="11.25390625" style="0" hidden="1" customWidth="1"/>
  </cols>
  <sheetData>
    <row r="1" spans="1:9" s="212" customFormat="1" ht="25.5" customHeight="1">
      <c r="A1" s="210"/>
      <c r="B1" s="712" t="s">
        <v>182</v>
      </c>
      <c r="C1" s="712"/>
      <c r="D1" s="712"/>
      <c r="E1" s="712"/>
      <c r="F1" s="712"/>
      <c r="G1" s="211"/>
      <c r="I1" s="205"/>
    </row>
    <row r="2" spans="1:9" s="212" customFormat="1" ht="25.5" customHeight="1">
      <c r="A2" s="210"/>
      <c r="B2" s="712" t="s">
        <v>183</v>
      </c>
      <c r="C2" s="712"/>
      <c r="D2" s="712"/>
      <c r="E2" s="712"/>
      <c r="F2" s="712"/>
      <c r="G2" s="211"/>
      <c r="I2" s="205"/>
    </row>
    <row r="3" spans="1:9" s="212" customFormat="1" ht="25.5" customHeight="1">
      <c r="A3" s="210"/>
      <c r="B3" s="712" t="s">
        <v>238</v>
      </c>
      <c r="C3" s="712"/>
      <c r="D3" s="712"/>
      <c r="E3" s="712"/>
      <c r="F3" s="712"/>
      <c r="G3" s="211"/>
      <c r="I3" s="205"/>
    </row>
    <row r="4" spans="1:9" s="212" customFormat="1" ht="25.5" customHeight="1" thickBot="1">
      <c r="A4" s="210"/>
      <c r="B4" s="275"/>
      <c r="C4" s="275"/>
      <c r="D4" s="275"/>
      <c r="E4" s="275"/>
      <c r="F4" s="275"/>
      <c r="G4" s="211"/>
      <c r="I4" s="205"/>
    </row>
    <row r="5" spans="1:10" ht="30.75" customHeight="1" thickBot="1">
      <c r="A5" s="357" t="s">
        <v>227</v>
      </c>
      <c r="B5" s="360"/>
      <c r="C5" s="214"/>
      <c r="D5" s="713">
        <v>2004</v>
      </c>
      <c r="E5" s="714"/>
      <c r="F5" s="715"/>
      <c r="J5" s="212"/>
    </row>
    <row r="6" spans="1:7" ht="28.5" customHeight="1" thickBot="1" thickTop="1">
      <c r="A6" s="358" t="s">
        <v>226</v>
      </c>
      <c r="B6" s="361"/>
      <c r="C6" s="216" t="s">
        <v>174</v>
      </c>
      <c r="D6" s="355" t="s">
        <v>236</v>
      </c>
      <c r="E6" s="355" t="s">
        <v>237</v>
      </c>
      <c r="F6" s="356" t="s">
        <v>179</v>
      </c>
      <c r="G6" s="213" t="s">
        <v>175</v>
      </c>
    </row>
    <row r="7" spans="1:11" s="205" customFormat="1" ht="21" customHeight="1" thickBot="1">
      <c r="A7" s="371">
        <v>28520</v>
      </c>
      <c r="B7" s="218" t="s">
        <v>228</v>
      </c>
      <c r="C7" s="217">
        <v>129315731</v>
      </c>
      <c r="D7" s="220">
        <v>11162</v>
      </c>
      <c r="E7" s="362">
        <f>+D7*1.2439</f>
        <v>13884.4118</v>
      </c>
      <c r="F7" s="224">
        <f aca="true" t="shared" si="0" ref="F7:F28">D7/$D$29*100</f>
        <v>41.125971777016325</v>
      </c>
      <c r="G7" s="206">
        <v>8517291</v>
      </c>
      <c r="K7" s="598"/>
    </row>
    <row r="8" spans="1:11" s="205" customFormat="1" ht="21" customHeight="1" thickBot="1" thickTop="1">
      <c r="A8" s="372" t="s">
        <v>229</v>
      </c>
      <c r="B8" s="218" t="s">
        <v>230</v>
      </c>
      <c r="C8" s="217" t="e">
        <f>#REF!+#REF!+#REF!+#REF!+#REF!+#REF!+#REF!+#REF!+#REF!+#REF!+#REF!+#REF!+#REF!+#REF!</f>
        <v>#REF!</v>
      </c>
      <c r="D8" s="220">
        <v>1749</v>
      </c>
      <c r="E8" s="362">
        <f aca="true" t="shared" si="1" ref="E8:E29">+D8*1.2439</f>
        <v>2175.5811</v>
      </c>
      <c r="F8" s="224">
        <f t="shared" si="0"/>
        <v>6.444125124350614</v>
      </c>
      <c r="G8" s="204"/>
      <c r="I8" s="375"/>
      <c r="J8" s="208"/>
      <c r="K8" s="605"/>
    </row>
    <row r="9" spans="1:11" s="205" customFormat="1" ht="21" customHeight="1" thickBot="1">
      <c r="A9" s="373">
        <v>53342</v>
      </c>
      <c r="B9" s="218" t="s">
        <v>231</v>
      </c>
      <c r="C9" s="217">
        <v>49613759</v>
      </c>
      <c r="D9" s="220">
        <v>1598</v>
      </c>
      <c r="E9" s="362">
        <f t="shared" si="1"/>
        <v>1987.7522</v>
      </c>
      <c r="F9" s="224">
        <f t="shared" si="0"/>
        <v>5.88777126856048</v>
      </c>
      <c r="G9" s="204">
        <v>763106</v>
      </c>
      <c r="I9" s="375"/>
      <c r="J9" s="208"/>
      <c r="K9" s="208"/>
    </row>
    <row r="10" spans="1:10" s="205" customFormat="1" ht="28.5" customHeight="1" thickBot="1">
      <c r="A10" s="373">
        <v>67353</v>
      </c>
      <c r="B10" s="219" t="s">
        <v>247</v>
      </c>
      <c r="C10" s="217"/>
      <c r="D10" s="220">
        <v>822</v>
      </c>
      <c r="E10" s="362">
        <f t="shared" si="1"/>
        <v>1022.4858</v>
      </c>
      <c r="F10" s="224">
        <f t="shared" si="0"/>
        <v>3.0286282745661546</v>
      </c>
      <c r="G10" s="204"/>
      <c r="I10" s="375"/>
      <c r="J10" s="599"/>
    </row>
    <row r="11" spans="1:12" s="205" customFormat="1" ht="28.5" customHeight="1" thickBot="1">
      <c r="A11" s="373">
        <v>67432</v>
      </c>
      <c r="B11" s="219" t="s">
        <v>247</v>
      </c>
      <c r="C11" s="217"/>
      <c r="D11" s="220">
        <v>752.8</v>
      </c>
      <c r="E11" s="362">
        <f t="shared" si="1"/>
        <v>936.40792</v>
      </c>
      <c r="F11" s="224">
        <f t="shared" si="0"/>
        <v>2.773663461184186</v>
      </c>
      <c r="G11" s="204"/>
      <c r="I11" s="375"/>
      <c r="J11" s="599"/>
      <c r="K11" s="599"/>
      <c r="L11" s="606"/>
    </row>
    <row r="12" spans="1:9" s="205" customFormat="1" ht="21" customHeight="1" thickBot="1">
      <c r="A12" s="373">
        <v>58299</v>
      </c>
      <c r="B12" s="219" t="s">
        <v>239</v>
      </c>
      <c r="C12" s="217" t="e">
        <f>SUM(#REF!)</f>
        <v>#REF!</v>
      </c>
      <c r="D12" s="220">
        <v>736</v>
      </c>
      <c r="E12" s="362">
        <f t="shared" si="1"/>
        <v>915.5104</v>
      </c>
      <c r="F12" s="224">
        <f t="shared" si="0"/>
        <v>2.7117644891492576</v>
      </c>
      <c r="G12" s="209"/>
      <c r="I12" s="600"/>
    </row>
    <row r="13" spans="1:9" s="205" customFormat="1" ht="21" customHeight="1">
      <c r="A13" s="373">
        <v>12120</v>
      </c>
      <c r="B13" s="219" t="s">
        <v>285</v>
      </c>
      <c r="C13" s="217"/>
      <c r="D13" s="220">
        <v>608</v>
      </c>
      <c r="E13" s="362">
        <f t="shared" si="1"/>
        <v>756.2912</v>
      </c>
      <c r="F13" s="224">
        <f t="shared" si="0"/>
        <v>2.240153273645039</v>
      </c>
      <c r="G13" s="207"/>
      <c r="I13" s="376"/>
    </row>
    <row r="14" spans="1:9" s="205" customFormat="1" ht="28.5" customHeight="1">
      <c r="A14" s="373">
        <v>58221</v>
      </c>
      <c r="B14" s="219" t="s">
        <v>286</v>
      </c>
      <c r="C14" s="217"/>
      <c r="D14" s="220">
        <v>471</v>
      </c>
      <c r="E14" s="362">
        <f t="shared" si="1"/>
        <v>585.8769</v>
      </c>
      <c r="F14" s="224">
        <f t="shared" si="0"/>
        <v>1.7353818945506798</v>
      </c>
      <c r="G14" s="207"/>
      <c r="I14" s="376"/>
    </row>
    <row r="15" spans="1:9" s="205" customFormat="1" ht="28.5" customHeight="1">
      <c r="A15" s="373">
        <v>58299</v>
      </c>
      <c r="B15" s="219" t="s">
        <v>286</v>
      </c>
      <c r="C15" s="217"/>
      <c r="D15" s="220">
        <v>450</v>
      </c>
      <c r="E15" s="362">
        <f t="shared" si="1"/>
        <v>559.755</v>
      </c>
      <c r="F15" s="224">
        <f t="shared" si="0"/>
        <v>1.658008179507019</v>
      </c>
      <c r="G15" s="207"/>
      <c r="I15" s="376"/>
    </row>
    <row r="16" spans="1:11" s="205" customFormat="1" ht="21" customHeight="1">
      <c r="A16" s="373">
        <v>81320</v>
      </c>
      <c r="B16" s="219" t="s">
        <v>287</v>
      </c>
      <c r="C16" s="217"/>
      <c r="D16" s="220">
        <v>395</v>
      </c>
      <c r="E16" s="362">
        <f t="shared" si="1"/>
        <v>491.3405</v>
      </c>
      <c r="F16" s="224">
        <f t="shared" si="0"/>
        <v>1.45536273534505</v>
      </c>
      <c r="G16" s="207"/>
      <c r="I16" s="376"/>
      <c r="J16" s="208"/>
      <c r="K16" s="599"/>
    </row>
    <row r="17" spans="1:9" s="205" customFormat="1" ht="21" customHeight="1">
      <c r="A17" s="372" t="s">
        <v>281</v>
      </c>
      <c r="B17" s="219" t="s">
        <v>288</v>
      </c>
      <c r="C17" s="217"/>
      <c r="D17" s="220">
        <v>380</v>
      </c>
      <c r="E17" s="362">
        <f t="shared" si="1"/>
        <v>472.682</v>
      </c>
      <c r="F17" s="224">
        <f t="shared" si="0"/>
        <v>1.4000957960281493</v>
      </c>
      <c r="G17" s="207"/>
      <c r="I17" s="376"/>
    </row>
    <row r="18" spans="1:7" s="205" customFormat="1" ht="21" customHeight="1">
      <c r="A18" s="372" t="s">
        <v>232</v>
      </c>
      <c r="B18" s="218" t="s">
        <v>233</v>
      </c>
      <c r="C18" s="217" t="e">
        <f>SUM(#REF!)</f>
        <v>#REF!</v>
      </c>
      <c r="D18" s="220">
        <v>364</v>
      </c>
      <c r="E18" s="362">
        <f t="shared" si="1"/>
        <v>452.7796</v>
      </c>
      <c r="F18" s="224">
        <f t="shared" si="0"/>
        <v>1.341144394090122</v>
      </c>
      <c r="G18" s="208"/>
    </row>
    <row r="19" spans="1:7" s="205" customFormat="1" ht="21" customHeight="1">
      <c r="A19" s="373">
        <v>12110</v>
      </c>
      <c r="B19" s="218" t="s">
        <v>178</v>
      </c>
      <c r="C19" s="217"/>
      <c r="D19" s="220">
        <v>339</v>
      </c>
      <c r="E19" s="362">
        <f t="shared" si="1"/>
        <v>421.6821</v>
      </c>
      <c r="F19" s="224">
        <f t="shared" si="0"/>
        <v>1.2490328285619543</v>
      </c>
      <c r="G19" s="208"/>
    </row>
    <row r="20" spans="1:7" s="205" customFormat="1" ht="30" customHeight="1">
      <c r="A20" s="372" t="s">
        <v>282</v>
      </c>
      <c r="B20" s="219" t="s">
        <v>289</v>
      </c>
      <c r="C20" s="217"/>
      <c r="D20" s="220">
        <v>322</v>
      </c>
      <c r="E20" s="362">
        <f t="shared" si="1"/>
        <v>400.5358</v>
      </c>
      <c r="F20" s="224">
        <f t="shared" si="0"/>
        <v>1.1863969640028</v>
      </c>
      <c r="G20" s="208"/>
    </row>
    <row r="21" spans="1:7" s="205" customFormat="1" ht="21" customHeight="1">
      <c r="A21" s="372">
        <v>89329</v>
      </c>
      <c r="B21" s="218" t="s">
        <v>290</v>
      </c>
      <c r="C21" s="217"/>
      <c r="D21" s="220">
        <v>299</v>
      </c>
      <c r="E21" s="362">
        <f t="shared" si="1"/>
        <v>371.9261</v>
      </c>
      <c r="F21" s="224">
        <f t="shared" si="0"/>
        <v>1.1016543237168859</v>
      </c>
      <c r="G21" s="208"/>
    </row>
    <row r="22" spans="1:7" s="205" customFormat="1" ht="21" customHeight="1">
      <c r="A22" s="372">
        <v>74527</v>
      </c>
      <c r="B22" s="218" t="s">
        <v>291</v>
      </c>
      <c r="C22" s="217"/>
      <c r="D22" s="220">
        <v>290</v>
      </c>
      <c r="E22" s="362">
        <f t="shared" si="1"/>
        <v>360.731</v>
      </c>
      <c r="F22" s="224">
        <f t="shared" si="0"/>
        <v>1.0684941601267455</v>
      </c>
      <c r="G22" s="208"/>
    </row>
    <row r="23" spans="1:7" s="205" customFormat="1" ht="21" customHeight="1">
      <c r="A23" s="373">
        <v>12220</v>
      </c>
      <c r="B23" s="218" t="s">
        <v>235</v>
      </c>
      <c r="C23" s="217"/>
      <c r="D23" s="220">
        <v>276</v>
      </c>
      <c r="E23" s="362">
        <f t="shared" si="1"/>
        <v>343.3164</v>
      </c>
      <c r="F23" s="224">
        <f t="shared" si="0"/>
        <v>1.0169116834309715</v>
      </c>
      <c r="G23" s="208"/>
    </row>
    <row r="24" spans="1:7" s="205" customFormat="1" ht="21" customHeight="1">
      <c r="A24" s="372">
        <v>69129</v>
      </c>
      <c r="B24" s="221" t="s">
        <v>292</v>
      </c>
      <c r="C24" s="364"/>
      <c r="D24" s="222">
        <v>270</v>
      </c>
      <c r="E24" s="363">
        <f t="shared" si="1"/>
        <v>335.853</v>
      </c>
      <c r="F24" s="225">
        <f t="shared" si="0"/>
        <v>0.9948049077042113</v>
      </c>
      <c r="G24" s="208"/>
    </row>
    <row r="25" spans="1:7" s="205" customFormat="1" ht="21" customHeight="1">
      <c r="A25" s="372">
        <v>53341</v>
      </c>
      <c r="B25" s="365" t="s">
        <v>231</v>
      </c>
      <c r="C25" s="602"/>
      <c r="D25" s="367">
        <v>239</v>
      </c>
      <c r="E25" s="369">
        <f t="shared" si="1"/>
        <v>297.2921</v>
      </c>
      <c r="F25" s="368">
        <f t="shared" si="0"/>
        <v>0.8805865664492833</v>
      </c>
      <c r="G25" s="208"/>
    </row>
    <row r="26" spans="1:7" s="205" customFormat="1" ht="21" customHeight="1" thickBot="1">
      <c r="A26" s="372">
        <v>53119</v>
      </c>
      <c r="B26" s="365" t="s">
        <v>300</v>
      </c>
      <c r="C26" s="602"/>
      <c r="D26" s="367">
        <v>221</v>
      </c>
      <c r="E26" s="369">
        <f t="shared" si="1"/>
        <v>274.9019</v>
      </c>
      <c r="F26" s="368">
        <f t="shared" si="0"/>
        <v>0.8142662392690027</v>
      </c>
      <c r="G26" s="208"/>
    </row>
    <row r="27" spans="1:10" ht="21" customHeight="1" thickBot="1">
      <c r="A27" s="373"/>
      <c r="B27" s="592" t="s">
        <v>240</v>
      </c>
      <c r="C27" s="593" t="e">
        <f>#REF!+#REF!+#REF!+#REF!+#REF!+#REF!+#REF!+#REF!+#REF!+#REF!+#REF!+#REF!+C18+C12+C9+C8+C7</f>
        <v>#REF!</v>
      </c>
      <c r="D27" s="593">
        <f>SUM(D7:D26)</f>
        <v>21743.8</v>
      </c>
      <c r="E27" s="594">
        <f t="shared" si="1"/>
        <v>27047.11282</v>
      </c>
      <c r="F27" s="595">
        <f t="shared" si="0"/>
        <v>80.11421834125493</v>
      </c>
      <c r="G27" s="200"/>
      <c r="J27" s="377"/>
    </row>
    <row r="28" spans="1:11" ht="21" customHeight="1" thickBot="1">
      <c r="A28" s="373"/>
      <c r="B28" s="365" t="s">
        <v>185</v>
      </c>
      <c r="C28" s="366"/>
      <c r="D28" s="367">
        <f>D29-D27</f>
        <v>5397.200000000001</v>
      </c>
      <c r="E28" s="369">
        <f t="shared" si="1"/>
        <v>6713.577080000001</v>
      </c>
      <c r="F28" s="368">
        <f t="shared" si="0"/>
        <v>19.885781658745074</v>
      </c>
      <c r="G28" s="200"/>
      <c r="I28" s="377"/>
      <c r="J28" s="200"/>
      <c r="K28" s="377"/>
    </row>
    <row r="29" spans="1:6" s="205" customFormat="1" ht="21" customHeight="1" thickBot="1">
      <c r="A29" s="374"/>
      <c r="B29" s="415" t="s">
        <v>11</v>
      </c>
      <c r="C29" s="416"/>
      <c r="D29" s="416">
        <v>27141</v>
      </c>
      <c r="E29" s="590">
        <f t="shared" si="1"/>
        <v>33760.6899</v>
      </c>
      <c r="F29" s="417">
        <v>100</v>
      </c>
    </row>
    <row r="31" ht="12.75">
      <c r="B31" t="s">
        <v>234</v>
      </c>
    </row>
    <row r="32" ht="12.75">
      <c r="B32" s="215" t="s">
        <v>283</v>
      </c>
    </row>
  </sheetData>
  <sheetProtection/>
  <mergeCells count="4">
    <mergeCell ref="B1:F1"/>
    <mergeCell ref="B2:F2"/>
    <mergeCell ref="B3:F3"/>
    <mergeCell ref="D5:F5"/>
  </mergeCells>
  <printOptions/>
  <pageMargins left="0.74" right="0.75" top="1" bottom="1" header="0.5" footer="0.5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2">
      <selection activeCell="I7" sqref="I7"/>
    </sheetView>
  </sheetViews>
  <sheetFormatPr defaultColWidth="9.00390625" defaultRowHeight="12.75"/>
  <cols>
    <col min="1" max="1" width="9.625" style="0" customWidth="1"/>
    <col min="2" max="2" width="40.375" style="0" customWidth="1"/>
    <col min="3" max="3" width="13.625" style="0" hidden="1" customWidth="1"/>
    <col min="4" max="4" width="13.125" style="0" customWidth="1"/>
    <col min="5" max="5" width="11.875" style="85" customWidth="1"/>
    <col min="6" max="6" width="10.875" style="0" customWidth="1"/>
    <col min="8" max="8" width="10.125" style="0" bestFit="1" customWidth="1"/>
  </cols>
  <sheetData>
    <row r="1" spans="1:6" ht="12.75" hidden="1">
      <c r="A1" s="201" t="s">
        <v>176</v>
      </c>
      <c r="B1" s="201"/>
      <c r="C1" s="202"/>
      <c r="D1" s="202"/>
      <c r="E1" s="223"/>
      <c r="F1" s="203" t="s">
        <v>177</v>
      </c>
    </row>
    <row r="2" spans="1:6" s="212" customFormat="1" ht="25.5" customHeight="1">
      <c r="A2" s="210"/>
      <c r="B2" s="712" t="s">
        <v>181</v>
      </c>
      <c r="C2" s="712"/>
      <c r="D2" s="712"/>
      <c r="E2" s="712"/>
      <c r="F2" s="211"/>
    </row>
    <row r="3" spans="1:6" s="212" customFormat="1" ht="25.5" customHeight="1">
      <c r="A3" s="210"/>
      <c r="B3" s="712" t="s">
        <v>180</v>
      </c>
      <c r="C3" s="712"/>
      <c r="D3" s="712"/>
      <c r="E3" s="712"/>
      <c r="F3" s="211"/>
    </row>
    <row r="4" spans="1:6" s="212" customFormat="1" ht="33.75" customHeight="1" thickBot="1">
      <c r="A4" s="210"/>
      <c r="B4" s="716" t="s">
        <v>184</v>
      </c>
      <c r="C4" s="716"/>
      <c r="D4" s="716"/>
      <c r="E4" s="716"/>
      <c r="F4" s="211"/>
    </row>
    <row r="5" spans="1:6" ht="30.75" customHeight="1" thickBot="1">
      <c r="A5" s="357" t="s">
        <v>227</v>
      </c>
      <c r="B5" s="360"/>
      <c r="C5" s="214"/>
      <c r="D5" s="713">
        <v>2004</v>
      </c>
      <c r="E5" s="714"/>
      <c r="F5" s="715"/>
    </row>
    <row r="6" spans="1:6" ht="28.5" customHeight="1" thickBot="1" thickTop="1">
      <c r="A6" s="358" t="s">
        <v>226</v>
      </c>
      <c r="B6" s="361"/>
      <c r="C6" s="216" t="s">
        <v>174</v>
      </c>
      <c r="D6" s="355" t="s">
        <v>236</v>
      </c>
      <c r="E6" s="355" t="s">
        <v>237</v>
      </c>
      <c r="F6" s="356" t="s">
        <v>179</v>
      </c>
    </row>
    <row r="7" spans="1:11" ht="21" customHeight="1">
      <c r="A7" s="371">
        <v>76110</v>
      </c>
      <c r="B7" s="218" t="s">
        <v>251</v>
      </c>
      <c r="C7" s="217">
        <v>129315731</v>
      </c>
      <c r="D7" s="370">
        <v>23174</v>
      </c>
      <c r="E7" s="362">
        <f>+D7*1.2439</f>
        <v>28826.1386</v>
      </c>
      <c r="F7" s="224">
        <v>40.2</v>
      </c>
      <c r="H7" s="200"/>
      <c r="I7" s="200"/>
      <c r="J7" s="200"/>
      <c r="K7" s="604"/>
    </row>
    <row r="8" spans="1:11" ht="21" customHeight="1">
      <c r="A8" s="373">
        <v>68412</v>
      </c>
      <c r="B8" s="218" t="s">
        <v>250</v>
      </c>
      <c r="C8" s="217"/>
      <c r="D8" s="370">
        <v>11069</v>
      </c>
      <c r="E8" s="362">
        <f>+D8*1.2439</f>
        <v>13768.7291</v>
      </c>
      <c r="F8" s="224">
        <v>23.1</v>
      </c>
      <c r="I8" s="200"/>
      <c r="J8" s="200"/>
      <c r="K8" s="604"/>
    </row>
    <row r="9" spans="1:11" ht="21" customHeight="1">
      <c r="A9" s="373">
        <v>24820</v>
      </c>
      <c r="B9" s="218" t="s">
        <v>241</v>
      </c>
      <c r="C9" s="217"/>
      <c r="D9" s="370">
        <v>3997</v>
      </c>
      <c r="E9" s="362">
        <f>+D9*1.2439</f>
        <v>4971.8683</v>
      </c>
      <c r="F9" s="224">
        <v>5.6</v>
      </c>
      <c r="I9" s="200"/>
      <c r="J9" s="200"/>
      <c r="K9" s="604"/>
    </row>
    <row r="10" spans="1:6" ht="21" customHeight="1">
      <c r="A10" s="373">
        <v>78120</v>
      </c>
      <c r="B10" s="218" t="s">
        <v>243</v>
      </c>
      <c r="C10" s="217"/>
      <c r="D10" s="370">
        <v>3499</v>
      </c>
      <c r="E10" s="362">
        <f aca="true" t="shared" si="0" ref="E10:E26">+D10*1.2439</f>
        <v>4352.4061</v>
      </c>
      <c r="F10" s="224">
        <f aca="true" t="shared" si="1" ref="F10:F26">D10/$D$29*100</f>
        <v>4.913290739310538</v>
      </c>
    </row>
    <row r="11" spans="1:8" ht="21" customHeight="1">
      <c r="A11" s="372">
        <v>62520</v>
      </c>
      <c r="B11" s="218" t="s">
        <v>244</v>
      </c>
      <c r="C11" s="217"/>
      <c r="D11" s="370">
        <v>2705</v>
      </c>
      <c r="E11" s="362">
        <f t="shared" si="0"/>
        <v>3364.7495</v>
      </c>
      <c r="F11" s="224">
        <f t="shared" si="1"/>
        <v>3.7983570876921995</v>
      </c>
      <c r="H11" s="200"/>
    </row>
    <row r="12" spans="1:8" ht="21" customHeight="1">
      <c r="A12" s="372">
        <v>77511</v>
      </c>
      <c r="B12" s="218" t="s">
        <v>248</v>
      </c>
      <c r="C12" s="217"/>
      <c r="D12" s="370">
        <v>2131</v>
      </c>
      <c r="E12" s="362">
        <f t="shared" si="0"/>
        <v>2650.7509</v>
      </c>
      <c r="F12" s="224">
        <f t="shared" si="1"/>
        <v>2.9923471178824683</v>
      </c>
      <c r="H12" s="200"/>
    </row>
    <row r="13" spans="1:8" ht="21" customHeight="1">
      <c r="A13" s="372">
        <v>66232</v>
      </c>
      <c r="B13" s="218" t="s">
        <v>295</v>
      </c>
      <c r="C13" s="217"/>
      <c r="D13" s="370">
        <v>1651</v>
      </c>
      <c r="E13" s="362">
        <f t="shared" si="0"/>
        <v>2053.6789</v>
      </c>
      <c r="F13" s="224">
        <f t="shared" si="1"/>
        <v>2.3183318121182337</v>
      </c>
      <c r="H13" s="200"/>
    </row>
    <row r="14" spans="1:6" ht="21" customHeight="1">
      <c r="A14" s="373">
        <v>75260</v>
      </c>
      <c r="B14" s="218" t="s">
        <v>245</v>
      </c>
      <c r="C14" s="217" t="e">
        <f>SUM(#REF!)</f>
        <v>#REF!</v>
      </c>
      <c r="D14" s="370">
        <v>1630</v>
      </c>
      <c r="E14" s="362">
        <f t="shared" si="0"/>
        <v>2027.557</v>
      </c>
      <c r="F14" s="224">
        <f t="shared" si="1"/>
        <v>2.2888436424910483</v>
      </c>
    </row>
    <row r="15" spans="1:6" ht="21" customHeight="1">
      <c r="A15" s="373">
        <v>62510</v>
      </c>
      <c r="B15" s="218" t="s">
        <v>244</v>
      </c>
      <c r="C15" s="217"/>
      <c r="D15" s="370">
        <v>1321</v>
      </c>
      <c r="E15" s="362">
        <f t="shared" si="0"/>
        <v>1643.1919</v>
      </c>
      <c r="F15" s="224">
        <f t="shared" si="1"/>
        <v>1.854946289405322</v>
      </c>
    </row>
    <row r="16" spans="1:10" ht="21" customHeight="1">
      <c r="A16" s="373">
        <v>75124</v>
      </c>
      <c r="B16" s="218" t="s">
        <v>293</v>
      </c>
      <c r="C16" s="217"/>
      <c r="D16" s="370">
        <v>1074</v>
      </c>
      <c r="E16" s="362">
        <f t="shared" si="0"/>
        <v>1335.9486</v>
      </c>
      <c r="F16" s="224">
        <f t="shared" si="1"/>
        <v>1.508109246647476</v>
      </c>
      <c r="H16" s="200"/>
      <c r="I16" s="200"/>
      <c r="J16" s="377"/>
    </row>
    <row r="17" spans="1:6" ht="21" customHeight="1">
      <c r="A17" s="373">
        <v>64248</v>
      </c>
      <c r="B17" s="218" t="s">
        <v>252</v>
      </c>
      <c r="C17" s="217">
        <v>368512297</v>
      </c>
      <c r="D17" s="370">
        <v>1050</v>
      </c>
      <c r="E17" s="362">
        <f t="shared" si="0"/>
        <v>1306.095</v>
      </c>
      <c r="F17" s="224">
        <f t="shared" si="1"/>
        <v>1.4744084813592642</v>
      </c>
    </row>
    <row r="18" spans="1:9" ht="21" customHeight="1">
      <c r="A18" s="373">
        <v>62520</v>
      </c>
      <c r="B18" s="218" t="s">
        <v>244</v>
      </c>
      <c r="C18" s="217"/>
      <c r="D18" s="370">
        <v>992</v>
      </c>
      <c r="E18" s="362">
        <f t="shared" si="0"/>
        <v>1233.9488000000001</v>
      </c>
      <c r="F18" s="224">
        <f t="shared" si="1"/>
        <v>1.3929649652460858</v>
      </c>
      <c r="H18" s="200"/>
      <c r="I18" s="200"/>
    </row>
    <row r="19" spans="1:6" ht="21" customHeight="1">
      <c r="A19" s="373">
        <v>64295</v>
      </c>
      <c r="B19" s="218" t="s">
        <v>249</v>
      </c>
      <c r="C19" s="217"/>
      <c r="D19" s="370">
        <v>986</v>
      </c>
      <c r="E19" s="362">
        <f t="shared" si="0"/>
        <v>1226.4854</v>
      </c>
      <c r="F19" s="224">
        <f t="shared" si="1"/>
        <v>1.3845397739240328</v>
      </c>
    </row>
    <row r="20" spans="1:6" ht="21" customHeight="1">
      <c r="A20" s="373">
        <v>66232</v>
      </c>
      <c r="B20" s="218" t="s">
        <v>246</v>
      </c>
      <c r="C20" s="217" t="e">
        <f>#REF!+#REF!+#REF!+#REF!+#REF!+#REF!</f>
        <v>#REF!</v>
      </c>
      <c r="D20" s="370">
        <v>927</v>
      </c>
      <c r="E20" s="362">
        <f t="shared" si="0"/>
        <v>1153.0953</v>
      </c>
      <c r="F20" s="224">
        <f t="shared" si="1"/>
        <v>1.301692059257179</v>
      </c>
    </row>
    <row r="21" spans="1:6" ht="21" customHeight="1">
      <c r="A21" s="372" t="s">
        <v>284</v>
      </c>
      <c r="B21" s="218" t="s">
        <v>294</v>
      </c>
      <c r="C21" s="217"/>
      <c r="D21" s="370">
        <v>925</v>
      </c>
      <c r="E21" s="362">
        <f t="shared" si="0"/>
        <v>1150.6075</v>
      </c>
      <c r="F21" s="224">
        <f t="shared" si="1"/>
        <v>1.298883662149828</v>
      </c>
    </row>
    <row r="22" spans="1:6" ht="21" customHeight="1">
      <c r="A22" s="372">
        <v>99999</v>
      </c>
      <c r="B22" s="218" t="s">
        <v>242</v>
      </c>
      <c r="C22" s="217"/>
      <c r="D22" s="370">
        <v>849</v>
      </c>
      <c r="E22" s="362">
        <f t="shared" si="0"/>
        <v>1056.0711000000001</v>
      </c>
      <c r="F22" s="224">
        <f t="shared" si="1"/>
        <v>1.1921645720704908</v>
      </c>
    </row>
    <row r="23" spans="1:6" ht="29.25" customHeight="1">
      <c r="A23" s="372">
        <v>67684</v>
      </c>
      <c r="B23" s="219" t="s">
        <v>296</v>
      </c>
      <c r="C23" s="217"/>
      <c r="D23" s="370">
        <v>658</v>
      </c>
      <c r="E23" s="362">
        <f t="shared" si="0"/>
        <v>818.4862</v>
      </c>
      <c r="F23" s="224">
        <f t="shared" si="1"/>
        <v>0.9239626483184722</v>
      </c>
    </row>
    <row r="24" spans="1:6" ht="21" customHeight="1">
      <c r="A24" s="372">
        <v>73313</v>
      </c>
      <c r="B24" s="601" t="s">
        <v>297</v>
      </c>
      <c r="C24" s="602"/>
      <c r="D24" s="603">
        <v>209</v>
      </c>
      <c r="E24" s="369">
        <f t="shared" si="0"/>
        <v>259.9751</v>
      </c>
      <c r="F24" s="368">
        <f t="shared" si="1"/>
        <v>0.2934774977181774</v>
      </c>
    </row>
    <row r="25" spans="1:6" ht="21" customHeight="1">
      <c r="A25" s="372">
        <v>66522</v>
      </c>
      <c r="B25" s="601" t="s">
        <v>298</v>
      </c>
      <c r="C25" s="602"/>
      <c r="D25" s="603">
        <v>194</v>
      </c>
      <c r="E25" s="369">
        <f t="shared" si="0"/>
        <v>241.3166</v>
      </c>
      <c r="F25" s="368">
        <f t="shared" si="1"/>
        <v>0.272414519413045</v>
      </c>
    </row>
    <row r="26" spans="1:6" ht="21" customHeight="1" thickBot="1">
      <c r="A26" s="372">
        <v>63431</v>
      </c>
      <c r="B26" s="601" t="s">
        <v>299</v>
      </c>
      <c r="C26" s="602"/>
      <c r="D26" s="603">
        <v>192</v>
      </c>
      <c r="E26" s="369">
        <f t="shared" si="0"/>
        <v>238.8288</v>
      </c>
      <c r="F26" s="368">
        <f t="shared" si="1"/>
        <v>0.26960612230569403</v>
      </c>
    </row>
    <row r="27" spans="1:8" ht="21" customHeight="1" thickBot="1">
      <c r="A27" s="373"/>
      <c r="B27" s="592" t="s">
        <v>240</v>
      </c>
      <c r="C27" s="593" t="e">
        <f>#REF!+#REF!+#REF!+#REF!+#REF!+#REF!+#REF!+#REF!+#REF!+C20+C17+C14+#REF!+#REF!+#REF!+#REF!+C7</f>
        <v>#REF!</v>
      </c>
      <c r="D27" s="593">
        <f>SUM(D7:D26)</f>
        <v>59233</v>
      </c>
      <c r="E27" s="594">
        <f>+D27*1.2439</f>
        <v>73679.9287</v>
      </c>
      <c r="F27" s="595">
        <f>SUM(F7:F26)</f>
        <v>98.37834023730954</v>
      </c>
      <c r="H27" s="377"/>
    </row>
    <row r="28" spans="1:6" ht="21" customHeight="1" thickBot="1">
      <c r="A28" s="373"/>
      <c r="B28" s="365" t="s">
        <v>185</v>
      </c>
      <c r="C28" s="366"/>
      <c r="D28" s="367">
        <f>D29-D27</f>
        <v>11982</v>
      </c>
      <c r="E28" s="369">
        <f>+D28*1.2439</f>
        <v>14904.4098</v>
      </c>
      <c r="F28" s="368">
        <v>1.6</v>
      </c>
    </row>
    <row r="29" spans="1:6" ht="21" customHeight="1" thickBot="1">
      <c r="A29" s="374"/>
      <c r="B29" s="415" t="s">
        <v>11</v>
      </c>
      <c r="C29" s="590"/>
      <c r="D29" s="591">
        <v>71215</v>
      </c>
      <c r="E29" s="590">
        <f>+D29*1.2439</f>
        <v>88584.3385</v>
      </c>
      <c r="F29" s="417">
        <v>100</v>
      </c>
    </row>
    <row r="31" ht="12.75">
      <c r="B31" t="s">
        <v>234</v>
      </c>
    </row>
    <row r="32" ht="12.75">
      <c r="B32" s="215" t="s">
        <v>283</v>
      </c>
    </row>
  </sheetData>
  <sheetProtection/>
  <mergeCells count="4">
    <mergeCell ref="B2:E2"/>
    <mergeCell ref="B3:E3"/>
    <mergeCell ref="B4:E4"/>
    <mergeCell ref="D5:F5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88"/>
  <sheetViews>
    <sheetView zoomScalePageLayoutView="0" workbookViewId="0" topLeftCell="A1">
      <selection activeCell="AD8" sqref="AD8"/>
    </sheetView>
  </sheetViews>
  <sheetFormatPr defaultColWidth="9.00390625" defaultRowHeight="12.75"/>
  <cols>
    <col min="1" max="1" width="12.875" style="234" customWidth="1"/>
    <col min="2" max="2" width="3.125" style="3" hidden="1" customWidth="1"/>
    <col min="3" max="5" width="8.75390625" style="3" hidden="1" customWidth="1"/>
    <col min="6" max="6" width="9.75390625" style="112" hidden="1" customWidth="1"/>
    <col min="7" max="7" width="0.2421875" style="3" customWidth="1"/>
    <col min="8" max="8" width="8.75390625" style="3" hidden="1" customWidth="1"/>
    <col min="9" max="10" width="10.75390625" style="3" hidden="1" customWidth="1"/>
    <col min="11" max="11" width="8.75390625" style="3" hidden="1" customWidth="1"/>
    <col min="12" max="14" width="9.875" style="112" hidden="1" customWidth="1"/>
    <col min="15" max="16" width="8.75390625" style="3" customWidth="1"/>
    <col min="17" max="17" width="10.00390625" style="112" customWidth="1"/>
    <col min="18" max="18" width="15.00390625" style="112" hidden="1" customWidth="1"/>
    <col min="19" max="19" width="9.75390625" style="3" customWidth="1"/>
    <col min="20" max="20" width="11.625" style="3" hidden="1" customWidth="1"/>
    <col min="21" max="21" width="9.00390625" style="3" customWidth="1"/>
    <col min="22" max="22" width="9.75390625" style="3" customWidth="1"/>
    <col min="23" max="23" width="9.125" style="3" customWidth="1"/>
    <col min="24" max="24" width="10.125" style="3" hidden="1" customWidth="1"/>
    <col min="25" max="25" width="9.125" style="3" customWidth="1"/>
    <col min="26" max="26" width="10.125" style="3" hidden="1" customWidth="1"/>
    <col min="27" max="27" width="9.625" style="3" bestFit="1" customWidth="1"/>
    <col min="28" max="16384" width="9.125" style="3" customWidth="1"/>
  </cols>
  <sheetData>
    <row r="1" spans="1:20" ht="30" customHeight="1">
      <c r="A1" s="696" t="s">
        <v>117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359"/>
      <c r="S1" s="32"/>
      <c r="T1" s="32"/>
    </row>
    <row r="2" spans="1:18" ht="27.75" customHeight="1">
      <c r="A2" s="696" t="s">
        <v>310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359"/>
    </row>
    <row r="3" spans="1:18" s="36" customFormat="1" ht="30.75" customHeight="1" thickBot="1">
      <c r="A3" s="720" t="s">
        <v>306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359"/>
    </row>
    <row r="4" spans="1:27" ht="22.5" customHeight="1" thickBot="1">
      <c r="A4" s="405"/>
      <c r="B4" s="406"/>
      <c r="C4" s="721">
        <v>2000</v>
      </c>
      <c r="D4" s="718"/>
      <c r="E4" s="718"/>
      <c r="F4" s="722"/>
      <c r="G4" s="407"/>
      <c r="H4" s="717">
        <v>2001</v>
      </c>
      <c r="I4" s="718"/>
      <c r="J4" s="718"/>
      <c r="K4" s="718"/>
      <c r="L4" s="719"/>
      <c r="M4" s="407"/>
      <c r="N4" s="407"/>
      <c r="O4" s="717">
        <v>2002</v>
      </c>
      <c r="P4" s="718"/>
      <c r="Q4" s="719"/>
      <c r="R4" s="407"/>
      <c r="S4" s="717">
        <v>2003</v>
      </c>
      <c r="T4" s="718"/>
      <c r="U4" s="718"/>
      <c r="V4" s="719"/>
      <c r="W4" s="717">
        <v>2004</v>
      </c>
      <c r="X4" s="718"/>
      <c r="Y4" s="718"/>
      <c r="Z4" s="718"/>
      <c r="AA4" s="719"/>
    </row>
    <row r="5" spans="1:27" s="32" customFormat="1" ht="64.5" customHeight="1" thickBot="1">
      <c r="A5" s="616" t="s">
        <v>42</v>
      </c>
      <c r="B5" s="394" t="s">
        <v>46</v>
      </c>
      <c r="C5" s="408" t="s">
        <v>16</v>
      </c>
      <c r="D5" s="394" t="s">
        <v>46</v>
      </c>
      <c r="E5" s="408" t="s">
        <v>15</v>
      </c>
      <c r="F5" s="409" t="s">
        <v>119</v>
      </c>
      <c r="G5" s="410"/>
      <c r="H5" s="408" t="s">
        <v>40</v>
      </c>
      <c r="I5" s="394" t="s">
        <v>46</v>
      </c>
      <c r="J5" s="394"/>
      <c r="K5" s="408" t="s">
        <v>15</v>
      </c>
      <c r="L5" s="411" t="s">
        <v>119</v>
      </c>
      <c r="M5" s="412" t="s">
        <v>197</v>
      </c>
      <c r="N5" s="413" t="s">
        <v>198</v>
      </c>
      <c r="O5" s="408" t="s">
        <v>16</v>
      </c>
      <c r="P5" s="408" t="s">
        <v>15</v>
      </c>
      <c r="Q5" s="414" t="s">
        <v>119</v>
      </c>
      <c r="R5" s="413"/>
      <c r="S5" s="408" t="s">
        <v>16</v>
      </c>
      <c r="T5" s="408"/>
      <c r="U5" s="408" t="s">
        <v>15</v>
      </c>
      <c r="V5" s="414" t="s">
        <v>119</v>
      </c>
      <c r="W5" s="408" t="s">
        <v>16</v>
      </c>
      <c r="X5" s="408"/>
      <c r="Y5" s="408" t="s">
        <v>15</v>
      </c>
      <c r="Z5" s="613"/>
      <c r="AA5" s="414" t="s">
        <v>119</v>
      </c>
    </row>
    <row r="6" spans="1:29" ht="25.5" customHeight="1" thickTop="1">
      <c r="A6" s="617" t="s">
        <v>28</v>
      </c>
      <c r="B6" s="37">
        <v>23247.5</v>
      </c>
      <c r="C6" s="38">
        <f aca="true" t="shared" si="0" ref="C6:C20">B6/47.389</f>
        <v>490.567431260419</v>
      </c>
      <c r="D6" s="38">
        <v>45886.2</v>
      </c>
      <c r="E6" s="38">
        <f aca="true" t="shared" si="1" ref="E6:E20">D6/47.389</f>
        <v>968.2879993247377</v>
      </c>
      <c r="F6" s="243">
        <f aca="true" t="shared" si="2" ref="F6:F20">(C6*100)/E6</f>
        <v>50.663380275551255</v>
      </c>
      <c r="G6" s="240">
        <v>29599.2</v>
      </c>
      <c r="H6" s="111">
        <f aca="true" t="shared" si="3" ref="H6:H20">G6/48.467</f>
        <v>610.7083169991954</v>
      </c>
      <c r="I6" s="38">
        <v>45886.2</v>
      </c>
      <c r="J6" s="38">
        <v>49628.4</v>
      </c>
      <c r="K6" s="38">
        <f aca="true" t="shared" si="4" ref="K6:K20">J6/48.467</f>
        <v>1023.9626962675635</v>
      </c>
      <c r="L6" s="114">
        <f aca="true" t="shared" si="5" ref="L6:L20">(H6*100)/K6</f>
        <v>59.641656793287716</v>
      </c>
      <c r="M6" s="235">
        <v>31480</v>
      </c>
      <c r="N6" s="235">
        <v>50053</v>
      </c>
      <c r="O6" s="621">
        <f>M6/45.33</f>
        <v>694.4628281491287</v>
      </c>
      <c r="P6" s="378">
        <f>N6/45.33</f>
        <v>1104.1914846679904</v>
      </c>
      <c r="Q6" s="114">
        <f>O6*100/P6</f>
        <v>62.893333066949026</v>
      </c>
      <c r="R6" s="380">
        <v>59690.1</v>
      </c>
      <c r="S6" s="621">
        <f>R6/36.773</f>
        <v>1623.2045250591464</v>
      </c>
      <c r="T6" s="621">
        <v>36206.4</v>
      </c>
      <c r="U6" s="378">
        <f>+T6/36.773</f>
        <v>984.591956054714</v>
      </c>
      <c r="V6" s="114">
        <f>S6*100/U6</f>
        <v>164.86063237438682</v>
      </c>
      <c r="W6" s="38">
        <v>2176.8</v>
      </c>
      <c r="X6" s="621">
        <v>70229.9</v>
      </c>
      <c r="Y6" s="378">
        <v>1246.9</v>
      </c>
      <c r="Z6" s="240">
        <v>40257.7</v>
      </c>
      <c r="AA6" s="114">
        <f>+W6*100/Y6</f>
        <v>174.57695083807843</v>
      </c>
      <c r="AC6" s="383"/>
    </row>
    <row r="7" spans="1:29" ht="25.5" customHeight="1">
      <c r="A7" s="618" t="s">
        <v>29</v>
      </c>
      <c r="B7" s="39">
        <v>9401.9</v>
      </c>
      <c r="C7" s="38">
        <f t="shared" si="0"/>
        <v>198.39836248918525</v>
      </c>
      <c r="D7" s="40">
        <v>11486</v>
      </c>
      <c r="E7" s="38">
        <f t="shared" si="1"/>
        <v>242.3769229146004</v>
      </c>
      <c r="F7" s="243">
        <f t="shared" si="2"/>
        <v>81.85530210691276</v>
      </c>
      <c r="G7" s="240">
        <v>11925.7</v>
      </c>
      <c r="H7" s="111">
        <f t="shared" si="3"/>
        <v>246.05814265376443</v>
      </c>
      <c r="I7" s="40">
        <v>11486</v>
      </c>
      <c r="J7" s="38">
        <v>14697.8</v>
      </c>
      <c r="K7" s="38">
        <f t="shared" si="4"/>
        <v>303.25376029050693</v>
      </c>
      <c r="L7" s="114">
        <f t="shared" si="5"/>
        <v>81.13935418906232</v>
      </c>
      <c r="M7" s="235">
        <v>13501</v>
      </c>
      <c r="N7" s="235">
        <v>13531</v>
      </c>
      <c r="O7" s="38">
        <f aca="true" t="shared" si="6" ref="O7:O30">M7/45.33</f>
        <v>297.83807632914187</v>
      </c>
      <c r="P7" s="378">
        <f aca="true" t="shared" si="7" ref="P7:P30">N7/45.33</f>
        <v>298.4998896977719</v>
      </c>
      <c r="Q7" s="114">
        <f aca="true" t="shared" si="8" ref="Q7:Q20">O7*100/P7</f>
        <v>99.7782868967556</v>
      </c>
      <c r="R7" s="380">
        <v>15971.2</v>
      </c>
      <c r="S7" s="38">
        <f aca="true" t="shared" si="9" ref="S7:S20">R7/36.773</f>
        <v>434.31865771082045</v>
      </c>
      <c r="T7" s="38">
        <v>13944.2</v>
      </c>
      <c r="U7" s="378">
        <f>+T7/36.773</f>
        <v>379.1966932260082</v>
      </c>
      <c r="V7" s="114">
        <f aca="true" t="shared" si="10" ref="V7:V20">S7*100/U7</f>
        <v>114.53650980335911</v>
      </c>
      <c r="W7" s="38">
        <v>587.5</v>
      </c>
      <c r="X7" s="38">
        <v>18946.2</v>
      </c>
      <c r="Y7" s="378">
        <v>486.2</v>
      </c>
      <c r="Z7" s="240">
        <v>15696.6</v>
      </c>
      <c r="AA7" s="114">
        <f aca="true" t="shared" si="11" ref="AA7:AA29">+W7*100/Y7</f>
        <v>120.83504730563554</v>
      </c>
      <c r="AC7" s="383"/>
    </row>
    <row r="8" spans="1:29" ht="25.5" customHeight="1">
      <c r="A8" s="618" t="s">
        <v>30</v>
      </c>
      <c r="B8" s="39">
        <v>2915.6</v>
      </c>
      <c r="C8" s="38">
        <f t="shared" si="0"/>
        <v>61.5248264365148</v>
      </c>
      <c r="D8" s="40">
        <v>2517.3</v>
      </c>
      <c r="E8" s="38">
        <f t="shared" si="1"/>
        <v>53.119922344847964</v>
      </c>
      <c r="F8" s="243">
        <f t="shared" si="2"/>
        <v>115.82250824295872</v>
      </c>
      <c r="G8" s="240">
        <v>3315.2</v>
      </c>
      <c r="H8" s="111">
        <f t="shared" si="3"/>
        <v>68.4011801844554</v>
      </c>
      <c r="I8" s="40">
        <v>2517.3</v>
      </c>
      <c r="J8" s="38">
        <v>2812.9</v>
      </c>
      <c r="K8" s="38">
        <f t="shared" si="4"/>
        <v>58.03742752800875</v>
      </c>
      <c r="L8" s="114">
        <f t="shared" si="5"/>
        <v>117.85701589107326</v>
      </c>
      <c r="M8" s="235">
        <v>3556</v>
      </c>
      <c r="N8" s="235">
        <v>4743</v>
      </c>
      <c r="O8" s="38">
        <f t="shared" si="6"/>
        <v>78.4469446282815</v>
      </c>
      <c r="P8" s="378">
        <f t="shared" si="7"/>
        <v>104.63269358041033</v>
      </c>
      <c r="Q8" s="114">
        <f t="shared" si="8"/>
        <v>74.97364537212735</v>
      </c>
      <c r="R8" s="380">
        <v>5260.4</v>
      </c>
      <c r="S8" s="38">
        <f t="shared" si="9"/>
        <v>143.05060778288416</v>
      </c>
      <c r="T8" s="38">
        <v>4166.7</v>
      </c>
      <c r="U8" s="378">
        <f aca="true" t="shared" si="12" ref="U8:U30">+T8/36.773</f>
        <v>113.30867756234193</v>
      </c>
      <c r="V8" s="114">
        <f t="shared" si="10"/>
        <v>126.2485900112799</v>
      </c>
      <c r="W8" s="38">
        <v>220.3</v>
      </c>
      <c r="X8" s="38">
        <v>7114.3</v>
      </c>
      <c r="Y8" s="378">
        <v>110.2</v>
      </c>
      <c r="Z8" s="240">
        <v>3555.1</v>
      </c>
      <c r="AA8" s="114">
        <f t="shared" si="11"/>
        <v>199.9092558983666</v>
      </c>
      <c r="AC8" s="383"/>
    </row>
    <row r="9" spans="1:29" ht="25.5" customHeight="1">
      <c r="A9" s="618" t="s">
        <v>85</v>
      </c>
      <c r="B9" s="39">
        <v>3668.1</v>
      </c>
      <c r="C9" s="38">
        <f t="shared" si="0"/>
        <v>77.40403891198379</v>
      </c>
      <c r="D9" s="40">
        <v>2292</v>
      </c>
      <c r="E9" s="38">
        <f t="shared" si="1"/>
        <v>48.36565447677731</v>
      </c>
      <c r="F9" s="243">
        <f t="shared" si="2"/>
        <v>160.0392670157068</v>
      </c>
      <c r="G9" s="240">
        <v>4305.4</v>
      </c>
      <c r="H9" s="111">
        <f t="shared" si="3"/>
        <v>88.83157612396063</v>
      </c>
      <c r="I9" s="40">
        <v>2292</v>
      </c>
      <c r="J9" s="38">
        <v>2374.9</v>
      </c>
      <c r="K9" s="38">
        <f t="shared" si="4"/>
        <v>49.000350754121364</v>
      </c>
      <c r="L9" s="114">
        <f t="shared" si="5"/>
        <v>181.2876331635016</v>
      </c>
      <c r="M9" s="235">
        <v>4997</v>
      </c>
      <c r="N9" s="235">
        <v>3143</v>
      </c>
      <c r="O9" s="38">
        <f t="shared" si="6"/>
        <v>110.23604676814472</v>
      </c>
      <c r="P9" s="378">
        <f t="shared" si="7"/>
        <v>69.33598058680785</v>
      </c>
      <c r="Q9" s="114">
        <f t="shared" si="8"/>
        <v>158.98822780782692</v>
      </c>
      <c r="R9" s="380">
        <v>5416.2</v>
      </c>
      <c r="S9" s="38">
        <f t="shared" si="9"/>
        <v>147.28741195986183</v>
      </c>
      <c r="T9" s="38">
        <v>4768.8</v>
      </c>
      <c r="U9" s="378">
        <f t="shared" si="12"/>
        <v>129.68210371740136</v>
      </c>
      <c r="V9" s="114">
        <f t="shared" si="10"/>
        <v>113.5757423251132</v>
      </c>
      <c r="W9" s="38">
        <v>198.1</v>
      </c>
      <c r="X9" s="38">
        <v>6406.8</v>
      </c>
      <c r="Y9" s="378">
        <v>119.1</v>
      </c>
      <c r="Z9" s="240">
        <v>3849.3</v>
      </c>
      <c r="AA9" s="114">
        <f t="shared" si="11"/>
        <v>166.33081444164569</v>
      </c>
      <c r="AC9" s="383"/>
    </row>
    <row r="10" spans="1:29" ht="25.5" customHeight="1">
      <c r="A10" s="618" t="s">
        <v>31</v>
      </c>
      <c r="B10" s="39">
        <v>19754</v>
      </c>
      <c r="C10" s="38">
        <f t="shared" si="0"/>
        <v>416.84779168161384</v>
      </c>
      <c r="D10" s="40">
        <v>25429.4</v>
      </c>
      <c r="E10" s="38">
        <f t="shared" si="1"/>
        <v>536.609761759058</v>
      </c>
      <c r="F10" s="243">
        <f t="shared" si="2"/>
        <v>77.68173846020747</v>
      </c>
      <c r="G10" s="240">
        <v>27571.9</v>
      </c>
      <c r="H10" s="111">
        <f t="shared" si="3"/>
        <v>568.8798563971362</v>
      </c>
      <c r="I10" s="40">
        <v>25429.4</v>
      </c>
      <c r="J10" s="38">
        <v>24057.4</v>
      </c>
      <c r="K10" s="38">
        <f t="shared" si="4"/>
        <v>496.3665999546083</v>
      </c>
      <c r="L10" s="114">
        <f t="shared" si="5"/>
        <v>114.60881059466111</v>
      </c>
      <c r="M10" s="235">
        <v>32960</v>
      </c>
      <c r="N10" s="235">
        <v>27202</v>
      </c>
      <c r="O10" s="38">
        <f t="shared" si="6"/>
        <v>727.1122876682109</v>
      </c>
      <c r="P10" s="378">
        <f t="shared" si="7"/>
        <v>600.088241782484</v>
      </c>
      <c r="Q10" s="114">
        <f t="shared" si="8"/>
        <v>121.16756120873465</v>
      </c>
      <c r="R10" s="380">
        <v>28194.7</v>
      </c>
      <c r="S10" s="38">
        <f t="shared" si="9"/>
        <v>766.7228673211323</v>
      </c>
      <c r="T10" s="38">
        <v>35065.7</v>
      </c>
      <c r="U10" s="378">
        <f t="shared" si="12"/>
        <v>953.5719141761617</v>
      </c>
      <c r="V10" s="114">
        <f t="shared" si="10"/>
        <v>80.40535337951333</v>
      </c>
      <c r="W10" s="38">
        <v>1004</v>
      </c>
      <c r="X10" s="38">
        <v>32340</v>
      </c>
      <c r="Y10" s="378">
        <v>1068.6</v>
      </c>
      <c r="Z10" s="240">
        <v>34484.6</v>
      </c>
      <c r="AA10" s="114">
        <f t="shared" si="11"/>
        <v>93.95470709339324</v>
      </c>
      <c r="AC10" s="383"/>
    </row>
    <row r="11" spans="1:29" ht="25.5" customHeight="1">
      <c r="A11" s="618" t="s">
        <v>32</v>
      </c>
      <c r="B11" s="39">
        <v>147886.6</v>
      </c>
      <c r="C11" s="38">
        <f t="shared" si="0"/>
        <v>3120.694675979658</v>
      </c>
      <c r="D11" s="40">
        <v>146730.3</v>
      </c>
      <c r="E11" s="38">
        <f t="shared" si="1"/>
        <v>3096.294498723332</v>
      </c>
      <c r="F11" s="243">
        <f t="shared" si="2"/>
        <v>100.78804445980144</v>
      </c>
      <c r="G11" s="240">
        <v>176205.6</v>
      </c>
      <c r="H11" s="111">
        <f t="shared" si="3"/>
        <v>3635.5788474632227</v>
      </c>
      <c r="I11" s="40">
        <v>146730.3</v>
      </c>
      <c r="J11" s="38">
        <v>165168.1</v>
      </c>
      <c r="K11" s="38">
        <f t="shared" si="4"/>
        <v>3407.846576020798</v>
      </c>
      <c r="L11" s="114">
        <f t="shared" si="5"/>
        <v>106.68258580197994</v>
      </c>
      <c r="M11" s="235">
        <v>169188</v>
      </c>
      <c r="N11" s="235">
        <v>169200</v>
      </c>
      <c r="O11" s="38">
        <f t="shared" si="6"/>
        <v>3732.3626737260092</v>
      </c>
      <c r="P11" s="378">
        <f t="shared" si="7"/>
        <v>3732.627399073461</v>
      </c>
      <c r="Q11" s="114">
        <f t="shared" si="8"/>
        <v>99.99290780141844</v>
      </c>
      <c r="R11" s="380">
        <v>247560.6</v>
      </c>
      <c r="S11" s="38">
        <f t="shared" si="9"/>
        <v>6732.1295515731645</v>
      </c>
      <c r="T11" s="38">
        <v>210576.9</v>
      </c>
      <c r="U11" s="378">
        <f t="shared" si="12"/>
        <v>5726.399804204171</v>
      </c>
      <c r="V11" s="114">
        <f t="shared" si="10"/>
        <v>117.56303754115478</v>
      </c>
      <c r="W11" s="38">
        <v>7955.2</v>
      </c>
      <c r="X11" s="38">
        <v>256791.1</v>
      </c>
      <c r="Y11" s="378">
        <v>6955.9</v>
      </c>
      <c r="Z11" s="240">
        <v>224396.9</v>
      </c>
      <c r="AA11" s="114">
        <f t="shared" si="11"/>
        <v>114.36622148104487</v>
      </c>
      <c r="AC11" s="383"/>
    </row>
    <row r="12" spans="1:29" ht="25.5" customHeight="1">
      <c r="A12" s="619" t="s">
        <v>33</v>
      </c>
      <c r="B12" s="159">
        <v>816.6</v>
      </c>
      <c r="C12" s="160">
        <f t="shared" si="0"/>
        <v>17.23184705311359</v>
      </c>
      <c r="D12" s="161">
        <v>1361.6</v>
      </c>
      <c r="E12" s="160">
        <f t="shared" si="1"/>
        <v>28.732406254616045</v>
      </c>
      <c r="F12" s="164">
        <f t="shared" si="2"/>
        <v>59.973560517038784</v>
      </c>
      <c r="G12" s="241">
        <v>1180</v>
      </c>
      <c r="H12" s="162">
        <f t="shared" si="3"/>
        <v>24.3464625415231</v>
      </c>
      <c r="I12" s="161">
        <v>1361.6</v>
      </c>
      <c r="J12" s="160">
        <v>3928.3</v>
      </c>
      <c r="K12" s="160">
        <f t="shared" si="4"/>
        <v>81.05102440836033</v>
      </c>
      <c r="L12" s="163">
        <f t="shared" si="5"/>
        <v>30.038439019423162</v>
      </c>
      <c r="M12" s="236">
        <v>1222</v>
      </c>
      <c r="N12" s="236">
        <v>2174</v>
      </c>
      <c r="O12" s="160">
        <f t="shared" si="6"/>
        <v>26.95786454886389</v>
      </c>
      <c r="P12" s="379">
        <f t="shared" si="7"/>
        <v>47.95940878005736</v>
      </c>
      <c r="Q12" s="271">
        <f t="shared" si="8"/>
        <v>56.20975160993561</v>
      </c>
      <c r="R12" s="381">
        <v>2465.2</v>
      </c>
      <c r="S12" s="382">
        <f t="shared" si="9"/>
        <v>67.03831615587522</v>
      </c>
      <c r="T12" s="160">
        <v>1028.3</v>
      </c>
      <c r="U12" s="161">
        <f t="shared" si="12"/>
        <v>27.963451445353925</v>
      </c>
      <c r="V12" s="615">
        <f t="shared" si="10"/>
        <v>239.73548575318483</v>
      </c>
      <c r="W12" s="382">
        <v>102.7</v>
      </c>
      <c r="X12" s="160">
        <v>3308.8</v>
      </c>
      <c r="Y12" s="379">
        <v>47.8</v>
      </c>
      <c r="Z12" s="161">
        <v>1542.9</v>
      </c>
      <c r="AA12" s="645">
        <f t="shared" si="11"/>
        <v>214.85355648535565</v>
      </c>
      <c r="AC12" s="383"/>
    </row>
    <row r="13" spans="1:29" ht="25.5" customHeight="1">
      <c r="A13" s="618" t="s">
        <v>34</v>
      </c>
      <c r="B13" s="39">
        <v>1785.8</v>
      </c>
      <c r="C13" s="38">
        <f t="shared" si="0"/>
        <v>37.68385068264787</v>
      </c>
      <c r="D13" s="40">
        <v>589.5</v>
      </c>
      <c r="E13" s="38">
        <f t="shared" si="1"/>
        <v>12.43959568676275</v>
      </c>
      <c r="F13" s="243">
        <f t="shared" si="2"/>
        <v>302.93469041560644</v>
      </c>
      <c r="G13" s="240">
        <v>2504</v>
      </c>
      <c r="H13" s="111">
        <f t="shared" si="3"/>
        <v>51.66401881692698</v>
      </c>
      <c r="I13" s="40">
        <v>589.5</v>
      </c>
      <c r="J13" s="38">
        <v>722.1</v>
      </c>
      <c r="K13" s="38">
        <f t="shared" si="4"/>
        <v>14.898797119689686</v>
      </c>
      <c r="L13" s="114">
        <f t="shared" si="5"/>
        <v>346.7663758482205</v>
      </c>
      <c r="M13" s="235">
        <v>2555</v>
      </c>
      <c r="N13" s="235">
        <v>809</v>
      </c>
      <c r="O13" s="38">
        <f t="shared" si="6"/>
        <v>56.36443856165895</v>
      </c>
      <c r="P13" s="378">
        <f t="shared" si="7"/>
        <v>17.84690050739025</v>
      </c>
      <c r="Q13" s="114">
        <f t="shared" si="8"/>
        <v>315.82200247218793</v>
      </c>
      <c r="R13" s="380">
        <v>897.9</v>
      </c>
      <c r="S13" s="38">
        <f t="shared" si="9"/>
        <v>24.417371441002906</v>
      </c>
      <c r="T13" s="38">
        <v>3491.9</v>
      </c>
      <c r="U13" s="378">
        <f t="shared" si="12"/>
        <v>94.95825741712669</v>
      </c>
      <c r="V13" s="114">
        <f t="shared" si="10"/>
        <v>25.713794782210257</v>
      </c>
      <c r="W13" s="38">
        <v>65.9</v>
      </c>
      <c r="X13" s="38">
        <v>2120.9</v>
      </c>
      <c r="Y13" s="378">
        <v>114.9</v>
      </c>
      <c r="Z13" s="240">
        <v>3701.3</v>
      </c>
      <c r="AA13" s="114">
        <f t="shared" si="11"/>
        <v>57.35422106179287</v>
      </c>
      <c r="AC13" s="383"/>
    </row>
    <row r="14" spans="1:29" ht="25.5" customHeight="1">
      <c r="A14" s="618" t="s">
        <v>36</v>
      </c>
      <c r="B14" s="39">
        <v>36413.3</v>
      </c>
      <c r="C14" s="38">
        <f t="shared" si="0"/>
        <v>768.3913988478339</v>
      </c>
      <c r="D14" s="40">
        <v>50365</v>
      </c>
      <c r="E14" s="38">
        <f t="shared" si="1"/>
        <v>1062.79938382325</v>
      </c>
      <c r="F14" s="243">
        <f t="shared" si="2"/>
        <v>72.29881862404449</v>
      </c>
      <c r="G14" s="240">
        <v>45538.5</v>
      </c>
      <c r="H14" s="111">
        <f t="shared" si="3"/>
        <v>939.577444446737</v>
      </c>
      <c r="I14" s="40">
        <v>50365</v>
      </c>
      <c r="J14" s="38">
        <v>54015.5</v>
      </c>
      <c r="K14" s="38">
        <f t="shared" si="4"/>
        <v>1114.4799554335941</v>
      </c>
      <c r="L14" s="114">
        <f t="shared" si="5"/>
        <v>84.30635650877988</v>
      </c>
      <c r="M14" s="235">
        <v>51529</v>
      </c>
      <c r="N14" s="235">
        <v>69916</v>
      </c>
      <c r="O14" s="38">
        <f t="shared" si="6"/>
        <v>1136.7527024045887</v>
      </c>
      <c r="P14" s="378">
        <f t="shared" si="7"/>
        <v>1542.378116037944</v>
      </c>
      <c r="Q14" s="114">
        <f t="shared" si="8"/>
        <v>73.70129870129871</v>
      </c>
      <c r="R14" s="380">
        <v>60114</v>
      </c>
      <c r="S14" s="38">
        <f t="shared" si="9"/>
        <v>1634.7320044597936</v>
      </c>
      <c r="T14" s="38">
        <v>51038</v>
      </c>
      <c r="U14" s="378">
        <f t="shared" si="12"/>
        <v>1387.9204851385525</v>
      </c>
      <c r="V14" s="114">
        <f t="shared" si="10"/>
        <v>117.78282848073985</v>
      </c>
      <c r="W14" s="38">
        <v>1772.6</v>
      </c>
      <c r="X14" s="38">
        <v>5705.8</v>
      </c>
      <c r="Y14" s="378">
        <v>1631.8</v>
      </c>
      <c r="Z14" s="240">
        <v>52644.9</v>
      </c>
      <c r="AA14" s="114">
        <f t="shared" si="11"/>
        <v>108.62850839563673</v>
      </c>
      <c r="AC14" s="383"/>
    </row>
    <row r="15" spans="1:29" ht="25.5" customHeight="1">
      <c r="A15" s="618" t="s">
        <v>35</v>
      </c>
      <c r="B15" s="39">
        <v>609.6</v>
      </c>
      <c r="C15" s="38">
        <f t="shared" si="0"/>
        <v>12.863744750891557</v>
      </c>
      <c r="D15" s="40">
        <v>1471.5</v>
      </c>
      <c r="E15" s="38">
        <f t="shared" si="1"/>
        <v>31.051509844056636</v>
      </c>
      <c r="F15" s="243">
        <f t="shared" si="2"/>
        <v>41.42711518858309</v>
      </c>
      <c r="G15" s="240">
        <v>166.1</v>
      </c>
      <c r="H15" s="111">
        <f t="shared" si="3"/>
        <v>3.4270740916499887</v>
      </c>
      <c r="I15" s="40">
        <v>1471.5</v>
      </c>
      <c r="J15" s="38">
        <v>1910.8</v>
      </c>
      <c r="K15" s="38">
        <f t="shared" si="4"/>
        <v>39.42476324096808</v>
      </c>
      <c r="L15" s="114">
        <f t="shared" si="5"/>
        <v>8.692694159514339</v>
      </c>
      <c r="M15" s="235">
        <v>276</v>
      </c>
      <c r="N15" s="235">
        <v>768</v>
      </c>
      <c r="O15" s="38">
        <f t="shared" si="6"/>
        <v>6.088682991396427</v>
      </c>
      <c r="P15" s="378">
        <f t="shared" si="7"/>
        <v>16.942422236929186</v>
      </c>
      <c r="Q15" s="114">
        <f t="shared" si="8"/>
        <v>35.9375</v>
      </c>
      <c r="R15" s="380">
        <v>1858.3</v>
      </c>
      <c r="S15" s="38">
        <f t="shared" si="9"/>
        <v>50.53435944850841</v>
      </c>
      <c r="T15" s="38">
        <v>587.3</v>
      </c>
      <c r="U15" s="378">
        <f t="shared" si="12"/>
        <v>15.970956952111601</v>
      </c>
      <c r="V15" s="114">
        <f t="shared" si="10"/>
        <v>316.4140984164822</v>
      </c>
      <c r="W15" s="38">
        <v>33.6</v>
      </c>
      <c r="X15" s="38">
        <v>1087.2</v>
      </c>
      <c r="Y15" s="378">
        <v>22.9</v>
      </c>
      <c r="Z15" s="240">
        <v>737.9</v>
      </c>
      <c r="AA15" s="114">
        <f t="shared" si="11"/>
        <v>146.72489082969435</v>
      </c>
      <c r="AC15" s="383"/>
    </row>
    <row r="16" spans="1:29" ht="25.5" customHeight="1">
      <c r="A16" s="618" t="s">
        <v>37</v>
      </c>
      <c r="B16" s="39">
        <v>9106.2</v>
      </c>
      <c r="C16" s="38">
        <f t="shared" si="0"/>
        <v>192.15851779948935</v>
      </c>
      <c r="D16" s="40">
        <v>14627.2</v>
      </c>
      <c r="E16" s="38">
        <f t="shared" si="1"/>
        <v>308.6623478022326</v>
      </c>
      <c r="F16" s="243">
        <f t="shared" si="2"/>
        <v>62.25525049223365</v>
      </c>
      <c r="G16" s="240">
        <v>10510.6</v>
      </c>
      <c r="H16" s="111">
        <f t="shared" si="3"/>
        <v>216.86095693977347</v>
      </c>
      <c r="I16" s="40">
        <v>14627.2</v>
      </c>
      <c r="J16" s="38">
        <v>17208.8</v>
      </c>
      <c r="K16" s="38">
        <f t="shared" si="4"/>
        <v>355.06220727505314</v>
      </c>
      <c r="L16" s="114">
        <f t="shared" si="5"/>
        <v>61.076890893031475</v>
      </c>
      <c r="M16" s="235">
        <v>13143</v>
      </c>
      <c r="N16" s="235">
        <v>19806</v>
      </c>
      <c r="O16" s="38">
        <f t="shared" si="6"/>
        <v>289.9404367968233</v>
      </c>
      <c r="P16" s="378">
        <f t="shared" si="7"/>
        <v>436.9291859695566</v>
      </c>
      <c r="Q16" s="114">
        <f t="shared" si="8"/>
        <v>66.35867918812481</v>
      </c>
      <c r="R16" s="380">
        <v>21683.5</v>
      </c>
      <c r="S16" s="38">
        <f t="shared" si="9"/>
        <v>589.6581731161449</v>
      </c>
      <c r="T16" s="38">
        <v>13626.8</v>
      </c>
      <c r="U16" s="378">
        <f t="shared" si="12"/>
        <v>370.56536045468135</v>
      </c>
      <c r="V16" s="114">
        <f t="shared" si="10"/>
        <v>159.12393225115216</v>
      </c>
      <c r="W16" s="38">
        <v>849.5</v>
      </c>
      <c r="X16" s="38">
        <v>27329.9</v>
      </c>
      <c r="Y16" s="378">
        <v>435.9</v>
      </c>
      <c r="Z16" s="240">
        <v>14064.1</v>
      </c>
      <c r="AA16" s="114">
        <f t="shared" si="11"/>
        <v>194.8841477403074</v>
      </c>
      <c r="AC16" s="383"/>
    </row>
    <row r="17" spans="1:29" ht="25.5" customHeight="1">
      <c r="A17" s="618" t="s">
        <v>80</v>
      </c>
      <c r="B17" s="39">
        <v>14291.2</v>
      </c>
      <c r="C17" s="38">
        <f t="shared" si="0"/>
        <v>301.57209478993013</v>
      </c>
      <c r="D17" s="40">
        <v>10507.9</v>
      </c>
      <c r="E17" s="38">
        <f t="shared" si="1"/>
        <v>221.73711198801408</v>
      </c>
      <c r="F17" s="243">
        <f t="shared" si="2"/>
        <v>136.0043395921164</v>
      </c>
      <c r="G17" s="240">
        <v>18157.1</v>
      </c>
      <c r="H17" s="111">
        <f t="shared" si="3"/>
        <v>374.62809746838053</v>
      </c>
      <c r="I17" s="40">
        <v>10507.9</v>
      </c>
      <c r="J17" s="38">
        <v>15142.8</v>
      </c>
      <c r="K17" s="38">
        <f t="shared" si="4"/>
        <v>312.43526523201353</v>
      </c>
      <c r="L17" s="114">
        <f t="shared" si="5"/>
        <v>119.90582983332011</v>
      </c>
      <c r="M17" s="235">
        <v>18957</v>
      </c>
      <c r="N17" s="235">
        <v>15457</v>
      </c>
      <c r="O17" s="38">
        <f t="shared" si="6"/>
        <v>418.1998676373263</v>
      </c>
      <c r="P17" s="378">
        <f t="shared" si="7"/>
        <v>340.9883079638209</v>
      </c>
      <c r="Q17" s="114">
        <f t="shared" si="8"/>
        <v>122.64346250889565</v>
      </c>
      <c r="R17" s="380">
        <v>16958.5</v>
      </c>
      <c r="S17" s="38">
        <f t="shared" si="9"/>
        <v>461.1671606885486</v>
      </c>
      <c r="T17" s="38">
        <v>17630</v>
      </c>
      <c r="U17" s="378">
        <f t="shared" si="12"/>
        <v>479.42784107905254</v>
      </c>
      <c r="V17" s="114">
        <f t="shared" si="10"/>
        <v>96.19115144639818</v>
      </c>
      <c r="W17" s="38">
        <v>801.3</v>
      </c>
      <c r="X17" s="38">
        <v>25758.9</v>
      </c>
      <c r="Y17" s="378">
        <v>531.1</v>
      </c>
      <c r="Z17" s="240">
        <v>17131.9</v>
      </c>
      <c r="AA17" s="114">
        <f t="shared" si="11"/>
        <v>150.87554132931652</v>
      </c>
      <c r="AC17" s="383"/>
    </row>
    <row r="18" spans="1:29" ht="25.5" customHeight="1">
      <c r="A18" s="618" t="s">
        <v>70</v>
      </c>
      <c r="B18" s="39">
        <v>707</v>
      </c>
      <c r="C18" s="38">
        <f t="shared" si="0"/>
        <v>14.919074046719702</v>
      </c>
      <c r="D18" s="40">
        <v>687.5</v>
      </c>
      <c r="E18" s="38">
        <f t="shared" si="1"/>
        <v>14.507586148684293</v>
      </c>
      <c r="F18" s="243">
        <f t="shared" si="2"/>
        <v>102.83636363636363</v>
      </c>
      <c r="G18" s="240">
        <v>1419.8</v>
      </c>
      <c r="H18" s="111">
        <f t="shared" si="3"/>
        <v>29.29415891224957</v>
      </c>
      <c r="I18" s="40">
        <v>687.5</v>
      </c>
      <c r="J18" s="38">
        <v>1352</v>
      </c>
      <c r="K18" s="38">
        <f t="shared" si="4"/>
        <v>27.8952689458807</v>
      </c>
      <c r="L18" s="114">
        <f t="shared" si="5"/>
        <v>105.01479289940829</v>
      </c>
      <c r="M18" s="235">
        <v>2362</v>
      </c>
      <c r="N18" s="235">
        <v>1251</v>
      </c>
      <c r="O18" s="38">
        <f t="shared" si="6"/>
        <v>52.10677255680565</v>
      </c>
      <c r="P18" s="378">
        <f t="shared" si="7"/>
        <v>27.597617471872933</v>
      </c>
      <c r="Q18" s="114">
        <f t="shared" si="8"/>
        <v>188.80895283772983</v>
      </c>
      <c r="R18" s="380">
        <v>1609.7</v>
      </c>
      <c r="S18" s="38">
        <f t="shared" si="9"/>
        <v>43.773964593587685</v>
      </c>
      <c r="T18" s="38">
        <v>2254.2</v>
      </c>
      <c r="U18" s="378">
        <f t="shared" si="12"/>
        <v>61.30041062736246</v>
      </c>
      <c r="V18" s="114">
        <f t="shared" si="10"/>
        <v>71.40892556117471</v>
      </c>
      <c r="W18" s="38">
        <v>61.5</v>
      </c>
      <c r="X18" s="38">
        <v>1983</v>
      </c>
      <c r="Y18" s="378">
        <v>61.4</v>
      </c>
      <c r="Z18" s="240">
        <v>1978.8</v>
      </c>
      <c r="AA18" s="114">
        <f t="shared" si="11"/>
        <v>100.1628664495114</v>
      </c>
      <c r="AC18" s="383"/>
    </row>
    <row r="19" spans="1:29" ht="25.5" customHeight="1">
      <c r="A19" s="618" t="s">
        <v>38</v>
      </c>
      <c r="B19" s="39">
        <v>14001.9</v>
      </c>
      <c r="C19" s="38">
        <f t="shared" si="0"/>
        <v>295.4673025385638</v>
      </c>
      <c r="D19" s="40">
        <v>4689.5</v>
      </c>
      <c r="E19" s="38">
        <f t="shared" si="1"/>
        <v>98.95756399164362</v>
      </c>
      <c r="F19" s="243">
        <f t="shared" si="2"/>
        <v>298.57980594946156</v>
      </c>
      <c r="G19" s="240">
        <v>17194.1</v>
      </c>
      <c r="H19" s="111">
        <f t="shared" si="3"/>
        <v>354.7589081230528</v>
      </c>
      <c r="I19" s="40">
        <v>4689.5</v>
      </c>
      <c r="J19" s="38">
        <v>7512.2</v>
      </c>
      <c r="K19" s="38">
        <f t="shared" si="4"/>
        <v>154.99618296985577</v>
      </c>
      <c r="L19" s="114">
        <f t="shared" si="5"/>
        <v>228.8823513750965</v>
      </c>
      <c r="M19" s="235">
        <v>23511</v>
      </c>
      <c r="N19" s="235">
        <v>10571</v>
      </c>
      <c r="O19" s="38">
        <f t="shared" si="6"/>
        <v>518.6631369953674</v>
      </c>
      <c r="P19" s="378">
        <f t="shared" si="7"/>
        <v>233.20097065960732</v>
      </c>
      <c r="Q19" s="114">
        <f t="shared" si="8"/>
        <v>222.41036798789145</v>
      </c>
      <c r="R19" s="380">
        <v>13123.3</v>
      </c>
      <c r="S19" s="38">
        <f t="shared" si="9"/>
        <v>356.87324939493647</v>
      </c>
      <c r="T19" s="38">
        <v>22421.6</v>
      </c>
      <c r="U19" s="378">
        <f t="shared" si="12"/>
        <v>609.729964919914</v>
      </c>
      <c r="V19" s="114">
        <f t="shared" si="10"/>
        <v>58.52972134013629</v>
      </c>
      <c r="W19" s="38">
        <v>497.9</v>
      </c>
      <c r="X19" s="38">
        <v>16025.6</v>
      </c>
      <c r="Y19" s="378">
        <v>594.1</v>
      </c>
      <c r="Z19" s="240">
        <v>19151.1</v>
      </c>
      <c r="AA19" s="114">
        <f t="shared" si="11"/>
        <v>83.80743982494529</v>
      </c>
      <c r="AC19" s="383"/>
    </row>
    <row r="20" spans="1:29" ht="25.5" customHeight="1" thickBot="1">
      <c r="A20" s="618" t="s">
        <v>39</v>
      </c>
      <c r="B20" s="41">
        <v>4460.2</v>
      </c>
      <c r="C20" s="38">
        <f t="shared" si="0"/>
        <v>94.118888349617</v>
      </c>
      <c r="D20" s="42">
        <v>5264.5</v>
      </c>
      <c r="E20" s="38">
        <f t="shared" si="1"/>
        <v>111.09118149781594</v>
      </c>
      <c r="F20" s="243">
        <f t="shared" si="2"/>
        <v>84.72219584006078</v>
      </c>
      <c r="G20" s="242">
        <v>5775.8</v>
      </c>
      <c r="H20" s="111">
        <f t="shared" si="3"/>
        <v>119.16974436214332</v>
      </c>
      <c r="I20" s="42">
        <v>5264.5</v>
      </c>
      <c r="J20" s="43">
        <v>5026.5</v>
      </c>
      <c r="K20" s="38">
        <f t="shared" si="4"/>
        <v>103.70974064827615</v>
      </c>
      <c r="L20" s="114">
        <f t="shared" si="5"/>
        <v>114.90699293743161</v>
      </c>
      <c r="M20" s="235">
        <v>7086</v>
      </c>
      <c r="N20" s="235">
        <v>5559</v>
      </c>
      <c r="O20" s="38">
        <f t="shared" si="6"/>
        <v>156.32031767041696</v>
      </c>
      <c r="P20" s="378">
        <f t="shared" si="7"/>
        <v>122.6340172071476</v>
      </c>
      <c r="Q20" s="114">
        <f t="shared" si="8"/>
        <v>127.46896923907177</v>
      </c>
      <c r="R20" s="380">
        <v>6142</v>
      </c>
      <c r="S20" s="38">
        <f t="shared" si="9"/>
        <v>167.0247192233432</v>
      </c>
      <c r="T20" s="38">
        <v>7861.4</v>
      </c>
      <c r="U20" s="378">
        <f t="shared" si="12"/>
        <v>213.78185081445622</v>
      </c>
      <c r="V20" s="114">
        <f t="shared" si="10"/>
        <v>78.128577607042</v>
      </c>
      <c r="W20" s="38">
        <v>253.4</v>
      </c>
      <c r="X20" s="38">
        <v>8093.6</v>
      </c>
      <c r="Y20" s="378">
        <v>270.3</v>
      </c>
      <c r="Z20" s="240">
        <v>8737.5</v>
      </c>
      <c r="AA20" s="114">
        <f t="shared" si="11"/>
        <v>93.74768775434701</v>
      </c>
      <c r="AC20" s="383"/>
    </row>
    <row r="21" spans="1:29" ht="25.5" customHeight="1" thickBot="1">
      <c r="A21" s="643" t="s">
        <v>89</v>
      </c>
      <c r="B21" s="242"/>
      <c r="C21" s="607"/>
      <c r="D21" s="242"/>
      <c r="E21" s="607"/>
      <c r="F21" s="608"/>
      <c r="G21" s="242"/>
      <c r="H21" s="609"/>
      <c r="I21" s="242"/>
      <c r="J21" s="242"/>
      <c r="K21" s="607"/>
      <c r="L21" s="610"/>
      <c r="M21" s="611"/>
      <c r="N21" s="611"/>
      <c r="O21" s="622"/>
      <c r="P21" s="622"/>
      <c r="Q21" s="623"/>
      <c r="R21" s="624"/>
      <c r="S21" s="622"/>
      <c r="T21" s="622"/>
      <c r="U21" s="625"/>
      <c r="V21" s="623"/>
      <c r="W21" s="378">
        <v>1530.2</v>
      </c>
      <c r="X21" s="38">
        <v>49143.7</v>
      </c>
      <c r="Y21" s="378">
        <v>1138.5</v>
      </c>
      <c r="Z21" s="240">
        <v>36673.5</v>
      </c>
      <c r="AA21" s="114">
        <f t="shared" si="11"/>
        <v>134.40491875274483</v>
      </c>
      <c r="AC21" s="383"/>
    </row>
    <row r="22" spans="1:29" ht="25.5" customHeight="1" thickBot="1">
      <c r="A22" s="644" t="s">
        <v>59</v>
      </c>
      <c r="B22" s="242"/>
      <c r="C22" s="607"/>
      <c r="D22" s="242"/>
      <c r="E22" s="607"/>
      <c r="F22" s="608"/>
      <c r="G22" s="242"/>
      <c r="H22" s="609"/>
      <c r="I22" s="242"/>
      <c r="J22" s="242"/>
      <c r="K22" s="607"/>
      <c r="L22" s="610"/>
      <c r="M22" s="611"/>
      <c r="N22" s="611"/>
      <c r="O22" s="622"/>
      <c r="P22" s="622"/>
      <c r="Q22" s="626"/>
      <c r="R22" s="624"/>
      <c r="S22" s="622"/>
      <c r="T22" s="622"/>
      <c r="U22" s="625"/>
      <c r="V22" s="626"/>
      <c r="W22" s="378">
        <v>3700.6</v>
      </c>
      <c r="X22" s="38">
        <v>119265.8</v>
      </c>
      <c r="Y22" s="378">
        <v>3866</v>
      </c>
      <c r="Z22" s="240">
        <v>124620.1</v>
      </c>
      <c r="AA22" s="114">
        <f t="shared" si="11"/>
        <v>95.72167615106052</v>
      </c>
      <c r="AC22" s="383"/>
    </row>
    <row r="23" spans="1:29" ht="25.5" customHeight="1" thickBot="1">
      <c r="A23" s="644" t="s">
        <v>57</v>
      </c>
      <c r="B23" s="242"/>
      <c r="C23" s="607"/>
      <c r="D23" s="242"/>
      <c r="E23" s="607"/>
      <c r="F23" s="608"/>
      <c r="G23" s="242"/>
      <c r="H23" s="609"/>
      <c r="I23" s="242"/>
      <c r="J23" s="242"/>
      <c r="K23" s="607"/>
      <c r="L23" s="610"/>
      <c r="M23" s="611"/>
      <c r="N23" s="611"/>
      <c r="O23" s="622"/>
      <c r="P23" s="622"/>
      <c r="Q23" s="626"/>
      <c r="R23" s="624"/>
      <c r="S23" s="622"/>
      <c r="T23" s="622"/>
      <c r="U23" s="625"/>
      <c r="V23" s="626"/>
      <c r="W23" s="378">
        <v>1447.5</v>
      </c>
      <c r="X23" s="38">
        <v>46552.5</v>
      </c>
      <c r="Y23" s="378">
        <v>987.8</v>
      </c>
      <c r="Z23" s="240">
        <v>31848.7</v>
      </c>
      <c r="AA23" s="114">
        <f t="shared" si="11"/>
        <v>146.53776068029967</v>
      </c>
      <c r="AC23" s="383"/>
    </row>
    <row r="24" spans="1:29" ht="25.5" customHeight="1" thickBot="1">
      <c r="A24" s="644" t="s">
        <v>304</v>
      </c>
      <c r="B24" s="242"/>
      <c r="C24" s="607"/>
      <c r="D24" s="242"/>
      <c r="E24" s="607"/>
      <c r="F24" s="608"/>
      <c r="G24" s="242"/>
      <c r="H24" s="609"/>
      <c r="I24" s="242"/>
      <c r="J24" s="242"/>
      <c r="K24" s="607"/>
      <c r="L24" s="610"/>
      <c r="M24" s="611"/>
      <c r="N24" s="611"/>
      <c r="O24" s="622"/>
      <c r="P24" s="622"/>
      <c r="Q24" s="626"/>
      <c r="R24" s="624"/>
      <c r="S24" s="622"/>
      <c r="T24" s="622"/>
      <c r="U24" s="625"/>
      <c r="V24" s="626"/>
      <c r="W24" s="378">
        <v>68.2</v>
      </c>
      <c r="X24" s="38">
        <v>2194</v>
      </c>
      <c r="Y24" s="378">
        <v>14.4</v>
      </c>
      <c r="Z24" s="240">
        <v>466</v>
      </c>
      <c r="AA24" s="114">
        <f t="shared" si="11"/>
        <v>473.6111111111111</v>
      </c>
      <c r="AC24" s="383"/>
    </row>
    <row r="25" spans="1:29" ht="25.5" customHeight="1" thickBot="1">
      <c r="A25" s="644" t="s">
        <v>303</v>
      </c>
      <c r="B25" s="242"/>
      <c r="C25" s="607"/>
      <c r="D25" s="242"/>
      <c r="E25" s="607"/>
      <c r="F25" s="608"/>
      <c r="G25" s="242"/>
      <c r="H25" s="609"/>
      <c r="I25" s="242"/>
      <c r="J25" s="242"/>
      <c r="K25" s="607"/>
      <c r="L25" s="610"/>
      <c r="M25" s="611"/>
      <c r="N25" s="611"/>
      <c r="O25" s="622"/>
      <c r="P25" s="622"/>
      <c r="Q25" s="626"/>
      <c r="R25" s="624"/>
      <c r="S25" s="622"/>
      <c r="T25" s="622"/>
      <c r="U25" s="625"/>
      <c r="V25" s="626"/>
      <c r="W25" s="378">
        <v>54.3</v>
      </c>
      <c r="X25" s="38">
        <v>1758.8</v>
      </c>
      <c r="Y25" s="378">
        <v>8.9</v>
      </c>
      <c r="Z25" s="240">
        <v>291.4</v>
      </c>
      <c r="AA25" s="114">
        <f t="shared" si="11"/>
        <v>610.1123595505618</v>
      </c>
      <c r="AC25" s="383"/>
    </row>
    <row r="26" spans="1:29" ht="25.5" customHeight="1" thickBot="1">
      <c r="A26" s="644" t="s">
        <v>302</v>
      </c>
      <c r="B26" s="242"/>
      <c r="C26" s="607"/>
      <c r="D26" s="242"/>
      <c r="E26" s="607"/>
      <c r="F26" s="608"/>
      <c r="G26" s="242"/>
      <c r="H26" s="609"/>
      <c r="I26" s="242"/>
      <c r="J26" s="242"/>
      <c r="K26" s="607"/>
      <c r="L26" s="610"/>
      <c r="M26" s="611"/>
      <c r="N26" s="611"/>
      <c r="O26" s="622"/>
      <c r="P26" s="622"/>
      <c r="Q26" s="626"/>
      <c r="R26" s="624"/>
      <c r="S26" s="622"/>
      <c r="T26" s="622"/>
      <c r="U26" s="625"/>
      <c r="V26" s="626"/>
      <c r="W26" s="378">
        <v>16.6</v>
      </c>
      <c r="X26" s="38">
        <v>532.9</v>
      </c>
      <c r="Y26" s="378">
        <v>5.6</v>
      </c>
      <c r="Z26" s="240">
        <v>179.7</v>
      </c>
      <c r="AA26" s="114">
        <f t="shared" si="11"/>
        <v>296.4285714285715</v>
      </c>
      <c r="AC26" s="383"/>
    </row>
    <row r="27" spans="1:29" ht="25.5" customHeight="1" thickBot="1">
      <c r="A27" s="644" t="s">
        <v>66</v>
      </c>
      <c r="B27" s="242"/>
      <c r="C27" s="607"/>
      <c r="D27" s="242"/>
      <c r="E27" s="607"/>
      <c r="F27" s="608"/>
      <c r="G27" s="242"/>
      <c r="H27" s="609"/>
      <c r="I27" s="242"/>
      <c r="J27" s="242"/>
      <c r="K27" s="607"/>
      <c r="L27" s="610"/>
      <c r="M27" s="611"/>
      <c r="N27" s="611"/>
      <c r="O27" s="622"/>
      <c r="P27" s="622"/>
      <c r="Q27" s="626"/>
      <c r="R27" s="624"/>
      <c r="S27" s="622"/>
      <c r="T27" s="622"/>
      <c r="U27" s="625"/>
      <c r="V27" s="626"/>
      <c r="W27" s="378">
        <v>238.6</v>
      </c>
      <c r="X27" s="38">
        <v>7674.3</v>
      </c>
      <c r="Y27" s="378">
        <v>229.6</v>
      </c>
      <c r="Z27" s="240">
        <v>7421</v>
      </c>
      <c r="AA27" s="114">
        <f t="shared" si="11"/>
        <v>103.9198606271777</v>
      </c>
      <c r="AC27" s="383"/>
    </row>
    <row r="28" spans="1:29" ht="25.5" customHeight="1" thickBot="1">
      <c r="A28" s="644" t="s">
        <v>301</v>
      </c>
      <c r="B28" s="242"/>
      <c r="C28" s="607"/>
      <c r="D28" s="242"/>
      <c r="E28" s="607"/>
      <c r="F28" s="608"/>
      <c r="G28" s="242"/>
      <c r="H28" s="609"/>
      <c r="I28" s="242"/>
      <c r="J28" s="242"/>
      <c r="K28" s="607"/>
      <c r="L28" s="610"/>
      <c r="M28" s="611"/>
      <c r="N28" s="611"/>
      <c r="O28" s="622"/>
      <c r="P28" s="622"/>
      <c r="Q28" s="626"/>
      <c r="R28" s="624"/>
      <c r="S28" s="622"/>
      <c r="T28" s="622"/>
      <c r="U28" s="625"/>
      <c r="V28" s="626"/>
      <c r="W28" s="378">
        <v>18.7</v>
      </c>
      <c r="X28" s="38">
        <v>593</v>
      </c>
      <c r="Y28" s="378">
        <v>10.7</v>
      </c>
      <c r="Z28" s="240">
        <v>341.9</v>
      </c>
      <c r="AA28" s="114">
        <f t="shared" si="11"/>
        <v>174.76635514018693</v>
      </c>
      <c r="AC28" s="383"/>
    </row>
    <row r="29" spans="1:29" ht="25.5" customHeight="1" thickBot="1">
      <c r="A29" s="620" t="s">
        <v>305</v>
      </c>
      <c r="B29" s="614"/>
      <c r="C29" s="607"/>
      <c r="D29" s="614"/>
      <c r="E29" s="607"/>
      <c r="F29" s="608"/>
      <c r="G29" s="614"/>
      <c r="H29" s="609"/>
      <c r="I29" s="614"/>
      <c r="J29" s="614"/>
      <c r="K29" s="607"/>
      <c r="L29" s="610"/>
      <c r="M29" s="611"/>
      <c r="N29" s="611"/>
      <c r="O29" s="627"/>
      <c r="P29" s="628"/>
      <c r="Q29" s="629"/>
      <c r="R29" s="624"/>
      <c r="S29" s="627"/>
      <c r="T29" s="627"/>
      <c r="U29" s="628"/>
      <c r="V29" s="629"/>
      <c r="W29" s="37">
        <v>2.7</v>
      </c>
      <c r="X29" s="612">
        <v>87.9</v>
      </c>
      <c r="Y29" s="37">
        <v>2.4</v>
      </c>
      <c r="Z29" s="614">
        <v>79</v>
      </c>
      <c r="AA29" s="114">
        <f t="shared" si="11"/>
        <v>112.5</v>
      </c>
      <c r="AC29" s="383"/>
    </row>
    <row r="30" spans="1:27" ht="25.5" customHeight="1" thickBot="1">
      <c r="A30" s="646" t="s">
        <v>11</v>
      </c>
      <c r="B30" s="651"/>
      <c r="C30" s="652">
        <f>SUM(C6:C20)</f>
        <v>6099.843845618181</v>
      </c>
      <c r="D30" s="651">
        <f>SUM(D6:D20)</f>
        <v>323905.4</v>
      </c>
      <c r="E30" s="652">
        <f>SUM(E6:E20)</f>
        <v>6835.03344658043</v>
      </c>
      <c r="F30" s="647"/>
      <c r="G30" s="651">
        <f>SUM(G6:G20)</f>
        <v>355368.9999999999</v>
      </c>
      <c r="H30" s="653">
        <f>SUM(H6:H20)</f>
        <v>7332.1847855241695</v>
      </c>
      <c r="I30" s="651">
        <f>SUM(I6:I20)</f>
        <v>323905.4</v>
      </c>
      <c r="J30" s="651">
        <f>SUM(J6:J20)</f>
        <v>365558.49999999994</v>
      </c>
      <c r="K30" s="652">
        <f>SUM(K6:K20)</f>
        <v>7542.420616089298</v>
      </c>
      <c r="L30" s="648"/>
      <c r="M30" s="653">
        <f>SUM(M6:M20)</f>
        <v>376323</v>
      </c>
      <c r="N30" s="653">
        <f>SUM(N6:N20)</f>
        <v>394183</v>
      </c>
      <c r="O30" s="654">
        <f t="shared" si="6"/>
        <v>8301.853077432164</v>
      </c>
      <c r="P30" s="655">
        <f t="shared" si="7"/>
        <v>8695.852636223251</v>
      </c>
      <c r="Q30" s="648"/>
      <c r="R30" s="649">
        <f>SUM(R6:R20)</f>
        <v>486945.60000000003</v>
      </c>
      <c r="S30" s="654">
        <f>SUM(S6:S29)</f>
        <v>13241.932939928749</v>
      </c>
      <c r="T30" s="654">
        <f>SUM(T6:T20)</f>
        <v>424668.2</v>
      </c>
      <c r="U30" s="655">
        <f t="shared" si="12"/>
        <v>11548.36972778941</v>
      </c>
      <c r="V30" s="648"/>
      <c r="W30" s="655">
        <f>SUM(W6:W29)</f>
        <v>23657.7</v>
      </c>
      <c r="X30" s="654">
        <f>SUM(X6:X29)</f>
        <v>711044.9000000003</v>
      </c>
      <c r="Y30" s="655">
        <f>+X30/36.773</f>
        <v>19336.059065074925</v>
      </c>
      <c r="Z30" s="651">
        <f>SUM(Z6:Z29)</f>
        <v>643851.8999999999</v>
      </c>
      <c r="AA30" s="650"/>
    </row>
    <row r="31" spans="1:18" ht="25.5" customHeight="1">
      <c r="A31" s="233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237"/>
      <c r="N31" s="237"/>
      <c r="O31" s="110"/>
      <c r="P31" s="110"/>
      <c r="Q31" s="110"/>
      <c r="R31" s="110"/>
    </row>
    <row r="32" spans="1:14" ht="14.25">
      <c r="A32" s="234" t="s">
        <v>307</v>
      </c>
      <c r="M32" s="238"/>
      <c r="N32" s="238"/>
    </row>
    <row r="33" spans="1:18" ht="14.25">
      <c r="A33" s="233"/>
      <c r="B33" s="2"/>
      <c r="C33" s="2"/>
      <c r="D33" s="2"/>
      <c r="E33" s="2"/>
      <c r="F33" s="113"/>
      <c r="G33" s="2"/>
      <c r="H33" s="2"/>
      <c r="I33" s="2"/>
      <c r="J33" s="2"/>
      <c r="K33" s="2"/>
      <c r="L33" s="113"/>
      <c r="M33" s="239"/>
      <c r="N33" s="239"/>
      <c r="O33" s="2"/>
      <c r="P33" s="2"/>
      <c r="Q33" s="113"/>
      <c r="R33" s="113"/>
    </row>
    <row r="34" spans="1:18" ht="14.25">
      <c r="A34" s="233"/>
      <c r="B34" s="2"/>
      <c r="C34" s="2"/>
      <c r="D34" s="2"/>
      <c r="E34" s="2"/>
      <c r="F34" s="113"/>
      <c r="G34" s="2"/>
      <c r="H34" s="2"/>
      <c r="I34" s="2"/>
      <c r="J34" s="2"/>
      <c r="K34" s="2"/>
      <c r="L34" s="113"/>
      <c r="M34" s="239"/>
      <c r="N34" s="239"/>
      <c r="O34" s="2"/>
      <c r="P34" s="2"/>
      <c r="Q34" s="113"/>
      <c r="R34" s="113"/>
    </row>
    <row r="35" spans="1:18" ht="14.25">
      <c r="A35" s="233"/>
      <c r="B35" s="2"/>
      <c r="C35" s="2"/>
      <c r="D35" s="2"/>
      <c r="E35" s="2"/>
      <c r="F35" s="113"/>
      <c r="G35" s="2"/>
      <c r="H35" s="2"/>
      <c r="I35" s="2"/>
      <c r="J35" s="2"/>
      <c r="K35" s="2"/>
      <c r="L35" s="113"/>
      <c r="M35" s="239"/>
      <c r="N35" s="239"/>
      <c r="O35" s="2"/>
      <c r="P35" s="2"/>
      <c r="Q35" s="113"/>
      <c r="R35" s="113"/>
    </row>
    <row r="36" spans="1:18" ht="14.25">
      <c r="A36" s="233"/>
      <c r="B36" s="2"/>
      <c r="C36" s="2"/>
      <c r="D36" s="2"/>
      <c r="E36" s="2"/>
      <c r="F36" s="113"/>
      <c r="G36" s="2"/>
      <c r="H36" s="2"/>
      <c r="I36" s="2"/>
      <c r="J36" s="2"/>
      <c r="K36" s="2"/>
      <c r="L36" s="113"/>
      <c r="M36" s="239"/>
      <c r="N36" s="239"/>
      <c r="O36" s="2"/>
      <c r="P36" s="2"/>
      <c r="Q36" s="113"/>
      <c r="R36" s="113"/>
    </row>
    <row r="37" spans="1:18" ht="14.25">
      <c r="A37" s="233"/>
      <c r="B37" s="2"/>
      <c r="C37" s="2"/>
      <c r="D37" s="2"/>
      <c r="E37" s="2"/>
      <c r="F37" s="113"/>
      <c r="G37" s="2"/>
      <c r="H37" s="2"/>
      <c r="I37" s="2"/>
      <c r="J37" s="2"/>
      <c r="K37" s="2"/>
      <c r="L37" s="113"/>
      <c r="M37" s="239"/>
      <c r="N37" s="239"/>
      <c r="O37" s="2"/>
      <c r="P37" s="2"/>
      <c r="Q37" s="113"/>
      <c r="R37" s="113"/>
    </row>
    <row r="38" spans="1:18" ht="14.25">
      <c r="A38" s="233"/>
      <c r="B38" s="2"/>
      <c r="C38" s="2"/>
      <c r="D38" s="2"/>
      <c r="E38" s="2"/>
      <c r="F38" s="113"/>
      <c r="G38" s="2"/>
      <c r="H38" s="2"/>
      <c r="I38" s="2"/>
      <c r="J38" s="2"/>
      <c r="K38" s="2"/>
      <c r="L38" s="113"/>
      <c r="M38" s="239"/>
      <c r="N38" s="239"/>
      <c r="O38" s="2"/>
      <c r="P38" s="2"/>
      <c r="Q38" s="113"/>
      <c r="R38" s="113"/>
    </row>
    <row r="39" spans="1:18" ht="14.25">
      <c r="A39" s="233"/>
      <c r="B39" s="2"/>
      <c r="C39" s="2"/>
      <c r="D39" s="2"/>
      <c r="E39" s="2"/>
      <c r="F39" s="113"/>
      <c r="G39" s="2"/>
      <c r="H39" s="2"/>
      <c r="I39" s="2"/>
      <c r="J39" s="2"/>
      <c r="K39" s="2"/>
      <c r="L39" s="113"/>
      <c r="M39" s="239"/>
      <c r="N39" s="239"/>
      <c r="O39" s="2"/>
      <c r="P39" s="2"/>
      <c r="Q39" s="113"/>
      <c r="R39" s="113"/>
    </row>
    <row r="40" spans="1:18" ht="14.25">
      <c r="A40" s="233"/>
      <c r="B40" s="2"/>
      <c r="C40" s="2"/>
      <c r="D40" s="2"/>
      <c r="E40" s="2"/>
      <c r="F40" s="113"/>
      <c r="G40" s="2"/>
      <c r="H40" s="2"/>
      <c r="I40" s="2"/>
      <c r="J40" s="2"/>
      <c r="K40" s="2"/>
      <c r="L40" s="113"/>
      <c r="M40" s="239"/>
      <c r="N40" s="239"/>
      <c r="O40" s="2"/>
      <c r="P40" s="2"/>
      <c r="Q40" s="113"/>
      <c r="R40" s="113"/>
    </row>
    <row r="41" spans="1:18" ht="14.25">
      <c r="A41" s="233"/>
      <c r="B41" s="2"/>
      <c r="C41" s="2"/>
      <c r="D41" s="2"/>
      <c r="E41" s="2"/>
      <c r="F41" s="113"/>
      <c r="G41" s="2"/>
      <c r="H41" s="2"/>
      <c r="I41" s="2"/>
      <c r="J41" s="2"/>
      <c r="K41" s="2"/>
      <c r="L41" s="113"/>
      <c r="M41" s="239"/>
      <c r="N41" s="239"/>
      <c r="O41" s="2"/>
      <c r="P41" s="2"/>
      <c r="Q41" s="113"/>
      <c r="R41" s="113"/>
    </row>
    <row r="42" spans="1:18" ht="14.25">
      <c r="A42" s="233"/>
      <c r="B42" s="2"/>
      <c r="C42" s="2"/>
      <c r="D42" s="2"/>
      <c r="E42" s="2"/>
      <c r="F42" s="113"/>
      <c r="G42" s="2"/>
      <c r="H42" s="2"/>
      <c r="I42" s="2"/>
      <c r="J42" s="2"/>
      <c r="K42" s="2"/>
      <c r="L42" s="113"/>
      <c r="M42" s="239"/>
      <c r="N42" s="239"/>
      <c r="O42" s="2"/>
      <c r="P42" s="2"/>
      <c r="Q42" s="113"/>
      <c r="R42" s="113"/>
    </row>
    <row r="43" spans="1:18" ht="14.25">
      <c r="A43" s="233"/>
      <c r="B43" s="2"/>
      <c r="C43" s="2"/>
      <c r="D43" s="2"/>
      <c r="E43" s="2"/>
      <c r="F43" s="113"/>
      <c r="G43" s="2"/>
      <c r="H43" s="2"/>
      <c r="I43" s="2"/>
      <c r="J43" s="2"/>
      <c r="K43" s="2"/>
      <c r="L43" s="113"/>
      <c r="M43" s="239"/>
      <c r="N43" s="239"/>
      <c r="O43" s="2"/>
      <c r="P43" s="2"/>
      <c r="Q43" s="113"/>
      <c r="R43" s="113"/>
    </row>
    <row r="44" spans="1:18" ht="14.25">
      <c r="A44" s="233"/>
      <c r="B44" s="2"/>
      <c r="C44" s="2"/>
      <c r="D44" s="2"/>
      <c r="E44" s="2"/>
      <c r="F44" s="113"/>
      <c r="G44" s="2"/>
      <c r="H44" s="2"/>
      <c r="I44" s="2"/>
      <c r="J44" s="2"/>
      <c r="K44" s="2"/>
      <c r="L44" s="113"/>
      <c r="M44" s="239"/>
      <c r="N44" s="239"/>
      <c r="O44" s="2"/>
      <c r="P44" s="2"/>
      <c r="Q44" s="113"/>
      <c r="R44" s="113"/>
    </row>
    <row r="45" spans="1:18" ht="14.25">
      <c r="A45" s="233"/>
      <c r="B45" s="2"/>
      <c r="C45" s="2"/>
      <c r="D45" s="2"/>
      <c r="E45" s="2"/>
      <c r="F45" s="113"/>
      <c r="G45" s="2"/>
      <c r="H45" s="2"/>
      <c r="I45" s="2"/>
      <c r="J45" s="2"/>
      <c r="K45" s="2"/>
      <c r="L45" s="113"/>
      <c r="M45" s="239"/>
      <c r="N45" s="239"/>
      <c r="O45" s="2"/>
      <c r="P45" s="2"/>
      <c r="Q45" s="113"/>
      <c r="R45" s="113"/>
    </row>
    <row r="46" spans="1:18" ht="14.25">
      <c r="A46" s="233"/>
      <c r="B46" s="2"/>
      <c r="C46" s="2"/>
      <c r="D46" s="2"/>
      <c r="E46" s="2"/>
      <c r="F46" s="113"/>
      <c r="G46" s="2"/>
      <c r="H46" s="2"/>
      <c r="I46" s="2"/>
      <c r="J46" s="2"/>
      <c r="K46" s="2"/>
      <c r="L46" s="113"/>
      <c r="M46" s="239"/>
      <c r="N46" s="239"/>
      <c r="O46" s="2"/>
      <c r="P46" s="2"/>
      <c r="Q46" s="113"/>
      <c r="R46" s="113"/>
    </row>
    <row r="47" spans="1:18" ht="14.25">
      <c r="A47" s="233"/>
      <c r="B47" s="2"/>
      <c r="C47" s="2"/>
      <c r="D47" s="2"/>
      <c r="E47" s="2"/>
      <c r="F47" s="113"/>
      <c r="G47" s="2"/>
      <c r="H47" s="2"/>
      <c r="I47" s="2"/>
      <c r="J47" s="2"/>
      <c r="K47" s="2"/>
      <c r="L47" s="113"/>
      <c r="M47" s="239"/>
      <c r="N47" s="239"/>
      <c r="O47" s="2"/>
      <c r="P47" s="2"/>
      <c r="Q47" s="113"/>
      <c r="R47" s="113"/>
    </row>
    <row r="48" spans="1:18" ht="14.25">
      <c r="A48" s="233"/>
      <c r="B48" s="2"/>
      <c r="C48" s="2"/>
      <c r="D48" s="2"/>
      <c r="E48" s="2"/>
      <c r="F48" s="113"/>
      <c r="G48" s="2"/>
      <c r="H48" s="2"/>
      <c r="I48" s="2"/>
      <c r="J48" s="2"/>
      <c r="K48" s="2"/>
      <c r="L48" s="113"/>
      <c r="M48" s="239"/>
      <c r="N48" s="239"/>
      <c r="O48" s="2"/>
      <c r="P48" s="2"/>
      <c r="Q48" s="113"/>
      <c r="R48" s="113"/>
    </row>
    <row r="49" spans="1:18" ht="14.25">
      <c r="A49" s="233"/>
      <c r="B49" s="2"/>
      <c r="C49" s="2"/>
      <c r="D49" s="2"/>
      <c r="E49" s="2"/>
      <c r="F49" s="113"/>
      <c r="G49" s="2"/>
      <c r="H49" s="2"/>
      <c r="I49" s="2"/>
      <c r="J49" s="2"/>
      <c r="K49" s="2"/>
      <c r="L49" s="113"/>
      <c r="M49" s="239"/>
      <c r="N49" s="239"/>
      <c r="O49" s="2"/>
      <c r="P49" s="2"/>
      <c r="Q49" s="113"/>
      <c r="R49" s="113"/>
    </row>
    <row r="50" spans="1:18" ht="14.25">
      <c r="A50" s="233"/>
      <c r="B50" s="2"/>
      <c r="C50" s="2"/>
      <c r="D50" s="2"/>
      <c r="E50" s="2"/>
      <c r="F50" s="113"/>
      <c r="G50" s="2"/>
      <c r="H50" s="2"/>
      <c r="I50" s="2"/>
      <c r="J50" s="2"/>
      <c r="K50" s="2"/>
      <c r="L50" s="113"/>
      <c r="M50" s="239"/>
      <c r="N50" s="239"/>
      <c r="O50" s="2"/>
      <c r="P50" s="2"/>
      <c r="Q50" s="113"/>
      <c r="R50" s="113"/>
    </row>
    <row r="51" spans="1:18" ht="14.25">
      <c r="A51" s="233"/>
      <c r="B51" s="2"/>
      <c r="C51" s="2"/>
      <c r="D51" s="2"/>
      <c r="E51" s="2"/>
      <c r="F51" s="113"/>
      <c r="G51" s="2"/>
      <c r="H51" s="2"/>
      <c r="I51" s="2"/>
      <c r="J51" s="2"/>
      <c r="K51" s="2"/>
      <c r="L51" s="113"/>
      <c r="M51" s="239"/>
      <c r="N51" s="239"/>
      <c r="O51" s="2"/>
      <c r="P51" s="2"/>
      <c r="Q51" s="113"/>
      <c r="R51" s="113"/>
    </row>
    <row r="52" spans="1:18" ht="14.25">
      <c r="A52" s="233"/>
      <c r="B52" s="2"/>
      <c r="C52" s="2"/>
      <c r="D52" s="2"/>
      <c r="E52" s="2"/>
      <c r="F52" s="113"/>
      <c r="G52" s="2"/>
      <c r="H52" s="2"/>
      <c r="I52" s="2"/>
      <c r="J52" s="2"/>
      <c r="K52" s="2"/>
      <c r="L52" s="113"/>
      <c r="M52" s="239"/>
      <c r="N52" s="239"/>
      <c r="O52" s="2"/>
      <c r="P52" s="2"/>
      <c r="Q52" s="113"/>
      <c r="R52" s="113"/>
    </row>
    <row r="53" spans="1:18" ht="14.25">
      <c r="A53" s="233"/>
      <c r="B53" s="2"/>
      <c r="C53" s="2"/>
      <c r="D53" s="2"/>
      <c r="E53" s="2"/>
      <c r="F53" s="113"/>
      <c r="G53" s="2"/>
      <c r="H53" s="2"/>
      <c r="I53" s="2"/>
      <c r="J53" s="2"/>
      <c r="K53" s="2"/>
      <c r="L53" s="113"/>
      <c r="M53" s="239"/>
      <c r="N53" s="239"/>
      <c r="O53" s="2"/>
      <c r="P53" s="2"/>
      <c r="Q53" s="113"/>
      <c r="R53" s="113"/>
    </row>
    <row r="54" spans="1:18" ht="14.25">
      <c r="A54" s="233"/>
      <c r="B54" s="2"/>
      <c r="C54" s="2"/>
      <c r="D54" s="2"/>
      <c r="E54" s="2"/>
      <c r="F54" s="113"/>
      <c r="G54" s="2"/>
      <c r="H54" s="2"/>
      <c r="I54" s="2"/>
      <c r="J54" s="2"/>
      <c r="K54" s="2"/>
      <c r="L54" s="113"/>
      <c r="M54" s="239"/>
      <c r="N54" s="239"/>
      <c r="O54" s="2"/>
      <c r="P54" s="2"/>
      <c r="Q54" s="113"/>
      <c r="R54" s="113"/>
    </row>
    <row r="55" spans="1:18" ht="14.25">
      <c r="A55" s="233"/>
      <c r="B55" s="2"/>
      <c r="C55" s="2"/>
      <c r="D55" s="2"/>
      <c r="E55" s="2"/>
      <c r="F55" s="113"/>
      <c r="G55" s="2"/>
      <c r="H55" s="2"/>
      <c r="I55" s="2"/>
      <c r="J55" s="2"/>
      <c r="K55" s="2"/>
      <c r="L55" s="113"/>
      <c r="M55" s="239"/>
      <c r="N55" s="239"/>
      <c r="O55" s="2"/>
      <c r="P55" s="2"/>
      <c r="Q55" s="113"/>
      <c r="R55" s="113"/>
    </row>
    <row r="56" spans="1:18" ht="14.25">
      <c r="A56" s="233"/>
      <c r="B56" s="2"/>
      <c r="C56" s="2"/>
      <c r="D56" s="2"/>
      <c r="E56" s="2"/>
      <c r="F56" s="113"/>
      <c r="G56" s="2"/>
      <c r="H56" s="2"/>
      <c r="I56" s="2"/>
      <c r="J56" s="2"/>
      <c r="K56" s="2"/>
      <c r="L56" s="113"/>
      <c r="M56" s="239"/>
      <c r="N56" s="239"/>
      <c r="O56" s="2"/>
      <c r="P56" s="2"/>
      <c r="Q56" s="113"/>
      <c r="R56" s="113"/>
    </row>
    <row r="57" spans="1:18" ht="14.25">
      <c r="A57" s="233"/>
      <c r="B57" s="2"/>
      <c r="C57" s="2"/>
      <c r="D57" s="2"/>
      <c r="E57" s="2"/>
      <c r="F57" s="113"/>
      <c r="G57" s="2"/>
      <c r="H57" s="2"/>
      <c r="I57" s="2"/>
      <c r="J57" s="2"/>
      <c r="K57" s="2"/>
      <c r="L57" s="113"/>
      <c r="M57" s="239"/>
      <c r="N57" s="239"/>
      <c r="O57" s="2"/>
      <c r="P57" s="2"/>
      <c r="Q57" s="113"/>
      <c r="R57" s="113"/>
    </row>
    <row r="58" spans="1:18" ht="14.25">
      <c r="A58" s="233"/>
      <c r="B58" s="2"/>
      <c r="C58" s="2"/>
      <c r="D58" s="2"/>
      <c r="E58" s="2"/>
      <c r="F58" s="113"/>
      <c r="G58" s="2"/>
      <c r="H58" s="2"/>
      <c r="I58" s="2"/>
      <c r="J58" s="2"/>
      <c r="K58" s="2"/>
      <c r="L58" s="113"/>
      <c r="M58" s="239"/>
      <c r="N58" s="239"/>
      <c r="O58" s="2"/>
      <c r="P58" s="2"/>
      <c r="Q58" s="113"/>
      <c r="R58" s="113"/>
    </row>
    <row r="59" spans="1:18" ht="14.25">
      <c r="A59" s="233"/>
      <c r="B59" s="2"/>
      <c r="C59" s="2"/>
      <c r="D59" s="2"/>
      <c r="E59" s="2"/>
      <c r="F59" s="113"/>
      <c r="G59" s="2"/>
      <c r="H59" s="2"/>
      <c r="I59" s="2"/>
      <c r="J59" s="2"/>
      <c r="K59" s="2"/>
      <c r="L59" s="113"/>
      <c r="M59" s="239"/>
      <c r="N59" s="239"/>
      <c r="O59" s="2"/>
      <c r="P59" s="2"/>
      <c r="Q59" s="113"/>
      <c r="R59" s="113"/>
    </row>
    <row r="60" spans="1:18" ht="14.25">
      <c r="A60" s="233"/>
      <c r="B60" s="2"/>
      <c r="C60" s="2"/>
      <c r="D60" s="2"/>
      <c r="E60" s="2"/>
      <c r="F60" s="113"/>
      <c r="G60" s="2"/>
      <c r="H60" s="2"/>
      <c r="I60" s="2"/>
      <c r="J60" s="2"/>
      <c r="K60" s="2"/>
      <c r="L60" s="113"/>
      <c r="M60" s="239"/>
      <c r="N60" s="239"/>
      <c r="O60" s="2"/>
      <c r="P60" s="2"/>
      <c r="Q60" s="113"/>
      <c r="R60" s="113"/>
    </row>
    <row r="61" spans="1:18" ht="14.25">
      <c r="A61" s="233"/>
      <c r="B61" s="2"/>
      <c r="C61" s="2"/>
      <c r="D61" s="2"/>
      <c r="E61" s="2"/>
      <c r="F61" s="113"/>
      <c r="G61" s="2"/>
      <c r="H61" s="2"/>
      <c r="I61" s="2"/>
      <c r="J61" s="2"/>
      <c r="K61" s="2"/>
      <c r="L61" s="113"/>
      <c r="M61" s="239"/>
      <c r="N61" s="239"/>
      <c r="O61" s="2"/>
      <c r="P61" s="2"/>
      <c r="Q61" s="113"/>
      <c r="R61" s="113"/>
    </row>
    <row r="62" spans="1:18" ht="14.25">
      <c r="A62" s="233"/>
      <c r="B62" s="2"/>
      <c r="C62" s="2"/>
      <c r="D62" s="2"/>
      <c r="E62" s="2"/>
      <c r="F62" s="113"/>
      <c r="G62" s="2"/>
      <c r="H62" s="2"/>
      <c r="I62" s="2"/>
      <c r="J62" s="2"/>
      <c r="K62" s="2"/>
      <c r="L62" s="113"/>
      <c r="M62" s="239"/>
      <c r="N62" s="239"/>
      <c r="O62" s="2"/>
      <c r="P62" s="2"/>
      <c r="Q62" s="113"/>
      <c r="R62" s="113"/>
    </row>
    <row r="63" spans="1:18" ht="14.25">
      <c r="A63" s="233"/>
      <c r="B63" s="2"/>
      <c r="C63" s="2"/>
      <c r="D63" s="2"/>
      <c r="E63" s="2"/>
      <c r="F63" s="113"/>
      <c r="G63" s="2"/>
      <c r="H63" s="2"/>
      <c r="I63" s="2"/>
      <c r="J63" s="2"/>
      <c r="K63" s="2"/>
      <c r="L63" s="113"/>
      <c r="M63" s="239"/>
      <c r="N63" s="239"/>
      <c r="O63" s="2"/>
      <c r="P63" s="2"/>
      <c r="Q63" s="113"/>
      <c r="R63" s="113"/>
    </row>
    <row r="64" spans="1:18" ht="14.25">
      <c r="A64" s="233"/>
      <c r="B64" s="2"/>
      <c r="C64" s="2"/>
      <c r="D64" s="2"/>
      <c r="E64" s="2"/>
      <c r="F64" s="113"/>
      <c r="G64" s="2"/>
      <c r="H64" s="2"/>
      <c r="I64" s="2"/>
      <c r="J64" s="2"/>
      <c r="K64" s="2"/>
      <c r="L64" s="113"/>
      <c r="M64" s="239"/>
      <c r="N64" s="239"/>
      <c r="O64" s="2"/>
      <c r="P64" s="2"/>
      <c r="Q64" s="113"/>
      <c r="R64" s="113"/>
    </row>
    <row r="65" spans="1:18" ht="14.25">
      <c r="A65" s="233"/>
      <c r="B65" s="2"/>
      <c r="C65" s="2"/>
      <c r="D65" s="2"/>
      <c r="E65" s="2"/>
      <c r="F65" s="113"/>
      <c r="G65" s="2"/>
      <c r="H65" s="2"/>
      <c r="I65" s="2"/>
      <c r="J65" s="2"/>
      <c r="K65" s="2"/>
      <c r="L65" s="113"/>
      <c r="M65" s="239"/>
      <c r="N65" s="239"/>
      <c r="O65" s="2"/>
      <c r="P65" s="2"/>
      <c r="Q65" s="113"/>
      <c r="R65" s="113"/>
    </row>
    <row r="66" spans="1:18" ht="14.25">
      <c r="A66" s="233"/>
      <c r="B66" s="2"/>
      <c r="C66" s="2"/>
      <c r="D66" s="2"/>
      <c r="E66" s="2"/>
      <c r="F66" s="113"/>
      <c r="G66" s="2"/>
      <c r="H66" s="2"/>
      <c r="I66" s="2"/>
      <c r="J66" s="2"/>
      <c r="K66" s="2"/>
      <c r="L66" s="113"/>
      <c r="M66" s="239"/>
      <c r="N66" s="239"/>
      <c r="O66" s="2"/>
      <c r="P66" s="2"/>
      <c r="Q66" s="113"/>
      <c r="R66" s="113"/>
    </row>
    <row r="67" spans="1:18" ht="14.25">
      <c r="A67" s="233"/>
      <c r="B67" s="2"/>
      <c r="C67" s="2"/>
      <c r="D67" s="2"/>
      <c r="E67" s="2"/>
      <c r="F67" s="113"/>
      <c r="G67" s="2"/>
      <c r="H67" s="2"/>
      <c r="I67" s="2"/>
      <c r="J67" s="2"/>
      <c r="K67" s="2"/>
      <c r="L67" s="113"/>
      <c r="M67" s="239"/>
      <c r="N67" s="239"/>
      <c r="O67" s="2"/>
      <c r="P67" s="2"/>
      <c r="Q67" s="113"/>
      <c r="R67" s="113"/>
    </row>
    <row r="68" spans="1:18" ht="14.25">
      <c r="A68" s="233"/>
      <c r="B68" s="2"/>
      <c r="C68" s="2"/>
      <c r="D68" s="2"/>
      <c r="E68" s="2"/>
      <c r="F68" s="113"/>
      <c r="G68" s="2"/>
      <c r="H68" s="2"/>
      <c r="I68" s="2"/>
      <c r="J68" s="2"/>
      <c r="K68" s="2"/>
      <c r="L68" s="113"/>
      <c r="M68" s="239"/>
      <c r="N68" s="239"/>
      <c r="O68" s="2"/>
      <c r="P68" s="2"/>
      <c r="Q68" s="113"/>
      <c r="R68" s="113"/>
    </row>
    <row r="69" spans="1:18" ht="14.25">
      <c r="A69" s="233"/>
      <c r="B69" s="2"/>
      <c r="C69" s="2"/>
      <c r="D69" s="2"/>
      <c r="E69" s="2"/>
      <c r="F69" s="113"/>
      <c r="G69" s="2"/>
      <c r="H69" s="2"/>
      <c r="I69" s="2"/>
      <c r="J69" s="2"/>
      <c r="K69" s="2"/>
      <c r="L69" s="113"/>
      <c r="M69" s="239"/>
      <c r="N69" s="239"/>
      <c r="O69" s="2"/>
      <c r="P69" s="2"/>
      <c r="Q69" s="113"/>
      <c r="R69" s="113"/>
    </row>
    <row r="70" spans="1:18" ht="14.25">
      <c r="A70" s="233"/>
      <c r="B70" s="2"/>
      <c r="C70" s="2"/>
      <c r="D70" s="2"/>
      <c r="E70" s="2"/>
      <c r="F70" s="113"/>
      <c r="G70" s="2"/>
      <c r="H70" s="2"/>
      <c r="I70" s="2"/>
      <c r="J70" s="2"/>
      <c r="K70" s="2"/>
      <c r="L70" s="113"/>
      <c r="M70" s="239"/>
      <c r="N70" s="239"/>
      <c r="O70" s="2"/>
      <c r="P70" s="2"/>
      <c r="Q70" s="113"/>
      <c r="R70" s="113"/>
    </row>
    <row r="71" spans="1:18" ht="14.25">
      <c r="A71" s="233"/>
      <c r="B71" s="2"/>
      <c r="C71" s="2"/>
      <c r="D71" s="2"/>
      <c r="E71" s="2"/>
      <c r="F71" s="113"/>
      <c r="G71" s="2"/>
      <c r="H71" s="2"/>
      <c r="I71" s="2"/>
      <c r="J71" s="2"/>
      <c r="K71" s="2"/>
      <c r="L71" s="113"/>
      <c r="M71" s="239"/>
      <c r="N71" s="239"/>
      <c r="O71" s="2"/>
      <c r="P71" s="2"/>
      <c r="Q71" s="113"/>
      <c r="R71" s="113"/>
    </row>
    <row r="72" spans="1:18" ht="14.25">
      <c r="A72" s="233"/>
      <c r="B72" s="2"/>
      <c r="C72" s="2"/>
      <c r="D72" s="2"/>
      <c r="E72" s="2"/>
      <c r="F72" s="113"/>
      <c r="G72" s="2"/>
      <c r="H72" s="2"/>
      <c r="I72" s="2"/>
      <c r="J72" s="2"/>
      <c r="K72" s="2"/>
      <c r="L72" s="113"/>
      <c r="M72" s="113"/>
      <c r="N72" s="113"/>
      <c r="O72" s="2"/>
      <c r="P72" s="2"/>
      <c r="Q72" s="113"/>
      <c r="R72" s="113"/>
    </row>
    <row r="73" spans="1:18" ht="14.25">
      <c r="A73" s="233"/>
      <c r="B73" s="2"/>
      <c r="C73" s="2"/>
      <c r="D73" s="2"/>
      <c r="E73" s="2"/>
      <c r="F73" s="113"/>
      <c r="G73" s="2"/>
      <c r="H73" s="2"/>
      <c r="I73" s="2"/>
      <c r="J73" s="2"/>
      <c r="K73" s="2"/>
      <c r="L73" s="113"/>
      <c r="M73" s="113"/>
      <c r="N73" s="113"/>
      <c r="O73" s="2"/>
      <c r="P73" s="2"/>
      <c r="Q73" s="113"/>
      <c r="R73" s="113"/>
    </row>
    <row r="74" spans="1:18" ht="14.25">
      <c r="A74" s="233"/>
      <c r="B74" s="2"/>
      <c r="C74" s="2"/>
      <c r="D74" s="2"/>
      <c r="E74" s="2"/>
      <c r="F74" s="113"/>
      <c r="G74" s="2"/>
      <c r="H74" s="2"/>
      <c r="I74" s="2"/>
      <c r="J74" s="2"/>
      <c r="K74" s="2"/>
      <c r="L74" s="113"/>
      <c r="M74" s="113"/>
      <c r="N74" s="113"/>
      <c r="O74" s="2"/>
      <c r="P74" s="2"/>
      <c r="Q74" s="113"/>
      <c r="R74" s="113"/>
    </row>
    <row r="75" spans="1:18" ht="14.25">
      <c r="A75" s="233"/>
      <c r="B75" s="2"/>
      <c r="C75" s="2"/>
      <c r="D75" s="2"/>
      <c r="E75" s="2"/>
      <c r="F75" s="113"/>
      <c r="G75" s="2"/>
      <c r="H75" s="2"/>
      <c r="I75" s="2"/>
      <c r="J75" s="2"/>
      <c r="K75" s="2"/>
      <c r="L75" s="113"/>
      <c r="M75" s="113"/>
      <c r="N75" s="113"/>
      <c r="O75" s="2"/>
      <c r="P75" s="2"/>
      <c r="Q75" s="113"/>
      <c r="R75" s="113"/>
    </row>
    <row r="76" spans="1:18" ht="14.25">
      <c r="A76" s="233"/>
      <c r="B76" s="2"/>
      <c r="C76" s="2"/>
      <c r="D76" s="2"/>
      <c r="E76" s="2"/>
      <c r="F76" s="113"/>
      <c r="G76" s="2"/>
      <c r="H76" s="2"/>
      <c r="I76" s="2"/>
      <c r="J76" s="2"/>
      <c r="K76" s="2"/>
      <c r="L76" s="113"/>
      <c r="M76" s="113"/>
      <c r="N76" s="113"/>
      <c r="O76" s="2"/>
      <c r="P76" s="2"/>
      <c r="Q76" s="113"/>
      <c r="R76" s="113"/>
    </row>
    <row r="77" spans="1:18" ht="14.25">
      <c r="A77" s="233"/>
      <c r="B77" s="2"/>
      <c r="C77" s="2"/>
      <c r="D77" s="2"/>
      <c r="E77" s="2"/>
      <c r="F77" s="113"/>
      <c r="G77" s="2"/>
      <c r="H77" s="2"/>
      <c r="I77" s="2"/>
      <c r="J77" s="2"/>
      <c r="K77" s="2"/>
      <c r="L77" s="113"/>
      <c r="M77" s="113"/>
      <c r="N77" s="113"/>
      <c r="O77" s="2"/>
      <c r="P77" s="2"/>
      <c r="Q77" s="113"/>
      <c r="R77" s="113"/>
    </row>
    <row r="78" spans="1:18" ht="14.25">
      <c r="A78" s="233"/>
      <c r="B78" s="2"/>
      <c r="C78" s="2"/>
      <c r="D78" s="2"/>
      <c r="E78" s="2"/>
      <c r="F78" s="113"/>
      <c r="G78" s="2"/>
      <c r="H78" s="2"/>
      <c r="I78" s="2"/>
      <c r="J78" s="2"/>
      <c r="K78" s="2"/>
      <c r="L78" s="113"/>
      <c r="M78" s="113"/>
      <c r="N78" s="113"/>
      <c r="O78" s="2"/>
      <c r="P78" s="2"/>
      <c r="Q78" s="113"/>
      <c r="R78" s="113"/>
    </row>
    <row r="79" spans="1:18" ht="14.25">
      <c r="A79" s="233"/>
      <c r="B79" s="2"/>
      <c r="C79" s="2"/>
      <c r="D79" s="2"/>
      <c r="E79" s="2"/>
      <c r="F79" s="113"/>
      <c r="G79" s="2"/>
      <c r="H79" s="2"/>
      <c r="I79" s="2"/>
      <c r="J79" s="2"/>
      <c r="K79" s="2"/>
      <c r="L79" s="113"/>
      <c r="M79" s="113"/>
      <c r="N79" s="113"/>
      <c r="O79" s="2"/>
      <c r="P79" s="2"/>
      <c r="Q79" s="113"/>
      <c r="R79" s="113"/>
    </row>
    <row r="80" spans="1:18" ht="14.25">
      <c r="A80" s="233"/>
      <c r="B80" s="2"/>
      <c r="C80" s="2"/>
      <c r="D80" s="2"/>
      <c r="E80" s="2"/>
      <c r="F80" s="113"/>
      <c r="G80" s="2"/>
      <c r="H80" s="2"/>
      <c r="I80" s="2"/>
      <c r="J80" s="2"/>
      <c r="K80" s="2"/>
      <c r="L80" s="113"/>
      <c r="M80" s="113"/>
      <c r="N80" s="113"/>
      <c r="O80" s="2"/>
      <c r="P80" s="2"/>
      <c r="Q80" s="113"/>
      <c r="R80" s="113"/>
    </row>
    <row r="81" spans="1:18" ht="14.25">
      <c r="A81" s="233"/>
      <c r="B81" s="2"/>
      <c r="C81" s="2"/>
      <c r="D81" s="2"/>
      <c r="E81" s="2"/>
      <c r="F81" s="113"/>
      <c r="G81" s="2"/>
      <c r="H81" s="2"/>
      <c r="I81" s="2"/>
      <c r="J81" s="2"/>
      <c r="K81" s="2"/>
      <c r="L81" s="113"/>
      <c r="M81" s="113"/>
      <c r="N81" s="113"/>
      <c r="O81" s="2"/>
      <c r="P81" s="2"/>
      <c r="Q81" s="113"/>
      <c r="R81" s="113"/>
    </row>
    <row r="82" spans="1:18" ht="14.25">
      <c r="A82" s="233"/>
      <c r="B82" s="2"/>
      <c r="C82" s="2"/>
      <c r="D82" s="2"/>
      <c r="E82" s="2"/>
      <c r="F82" s="113"/>
      <c r="G82" s="2"/>
      <c r="H82" s="2"/>
      <c r="I82" s="2"/>
      <c r="J82" s="2"/>
      <c r="K82" s="2"/>
      <c r="L82" s="113"/>
      <c r="M82" s="113"/>
      <c r="N82" s="113"/>
      <c r="O82" s="2"/>
      <c r="P82" s="2"/>
      <c r="Q82" s="113"/>
      <c r="R82" s="113"/>
    </row>
    <row r="83" spans="1:18" ht="14.25">
      <c r="A83" s="233"/>
      <c r="B83" s="2"/>
      <c r="C83" s="2"/>
      <c r="D83" s="2"/>
      <c r="E83" s="2"/>
      <c r="F83" s="113"/>
      <c r="G83" s="2"/>
      <c r="H83" s="2"/>
      <c r="I83" s="2"/>
      <c r="J83" s="2"/>
      <c r="K83" s="2"/>
      <c r="L83" s="113"/>
      <c r="M83" s="113"/>
      <c r="N83" s="113"/>
      <c r="O83" s="2"/>
      <c r="P83" s="2"/>
      <c r="Q83" s="113"/>
      <c r="R83" s="113"/>
    </row>
    <row r="84" spans="1:18" ht="14.25">
      <c r="A84" s="233"/>
      <c r="B84" s="2"/>
      <c r="C84" s="2"/>
      <c r="D84" s="2"/>
      <c r="E84" s="2"/>
      <c r="F84" s="113"/>
      <c r="G84" s="2"/>
      <c r="H84" s="2"/>
      <c r="I84" s="2"/>
      <c r="J84" s="2"/>
      <c r="K84" s="2"/>
      <c r="L84" s="113"/>
      <c r="M84" s="113"/>
      <c r="N84" s="113"/>
      <c r="O84" s="2"/>
      <c r="P84" s="2"/>
      <c r="Q84" s="113"/>
      <c r="R84" s="113"/>
    </row>
    <row r="85" spans="1:18" ht="14.25">
      <c r="A85" s="233"/>
      <c r="B85" s="2"/>
      <c r="C85" s="2"/>
      <c r="D85" s="2"/>
      <c r="E85" s="2"/>
      <c r="F85" s="113"/>
      <c r="G85" s="2"/>
      <c r="H85" s="2"/>
      <c r="I85" s="2"/>
      <c r="J85" s="2"/>
      <c r="K85" s="2"/>
      <c r="L85" s="113"/>
      <c r="M85" s="113"/>
      <c r="N85" s="113"/>
      <c r="O85" s="2"/>
      <c r="P85" s="2"/>
      <c r="Q85" s="113"/>
      <c r="R85" s="113"/>
    </row>
    <row r="86" spans="1:18" ht="14.25">
      <c r="A86" s="233"/>
      <c r="B86" s="2"/>
      <c r="C86" s="2"/>
      <c r="D86" s="2"/>
      <c r="E86" s="2"/>
      <c r="F86" s="113"/>
      <c r="G86" s="2"/>
      <c r="H86" s="2"/>
      <c r="I86" s="2"/>
      <c r="J86" s="2"/>
      <c r="K86" s="2"/>
      <c r="L86" s="113"/>
      <c r="M86" s="113"/>
      <c r="N86" s="113"/>
      <c r="O86" s="2"/>
      <c r="P86" s="2"/>
      <c r="Q86" s="113"/>
      <c r="R86" s="113"/>
    </row>
    <row r="87" spans="1:18" ht="14.25">
      <c r="A87" s="233"/>
      <c r="B87" s="2"/>
      <c r="C87" s="2"/>
      <c r="D87" s="2"/>
      <c r="E87" s="2"/>
      <c r="F87" s="113"/>
      <c r="G87" s="2"/>
      <c r="H87" s="2"/>
      <c r="I87" s="2"/>
      <c r="J87" s="2"/>
      <c r="K87" s="2"/>
      <c r="L87" s="113"/>
      <c r="M87" s="113"/>
      <c r="N87" s="113"/>
      <c r="O87" s="2"/>
      <c r="P87" s="2"/>
      <c r="Q87" s="113"/>
      <c r="R87" s="113"/>
    </row>
    <row r="88" spans="1:18" ht="14.25">
      <c r="A88" s="233"/>
      <c r="B88" s="2"/>
      <c r="C88" s="2"/>
      <c r="D88" s="2"/>
      <c r="E88" s="2"/>
      <c r="F88" s="113"/>
      <c r="G88" s="2"/>
      <c r="H88" s="2"/>
      <c r="I88" s="2"/>
      <c r="J88" s="2"/>
      <c r="K88" s="2"/>
      <c r="L88" s="113"/>
      <c r="M88" s="113"/>
      <c r="N88" s="113"/>
      <c r="O88" s="2"/>
      <c r="P88" s="2"/>
      <c r="Q88" s="113"/>
      <c r="R88" s="113"/>
    </row>
  </sheetData>
  <sheetProtection/>
  <mergeCells count="8">
    <mergeCell ref="W4:AA4"/>
    <mergeCell ref="A1:Q1"/>
    <mergeCell ref="A2:Q2"/>
    <mergeCell ref="A3:Q3"/>
    <mergeCell ref="S4:V4"/>
    <mergeCell ref="C4:F4"/>
    <mergeCell ref="H4:L4"/>
    <mergeCell ref="O4:Q4"/>
  </mergeCells>
  <printOptions/>
  <pageMargins left="0.47" right="0.29" top="1" bottom="1" header="0.5" footer="0.5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4.875" style="3" customWidth="1"/>
    <col min="2" max="2" width="42.625" style="3" customWidth="1"/>
    <col min="3" max="3" width="8.625" style="7" hidden="1" customWidth="1"/>
    <col min="4" max="4" width="8.625" style="3" hidden="1" customWidth="1"/>
    <col min="5" max="5" width="9.125" style="3" customWidth="1"/>
    <col min="6" max="6" width="8.875" style="3" customWidth="1"/>
    <col min="7" max="7" width="7.875" style="7" customWidth="1"/>
    <col min="8" max="8" width="7.375" style="7" customWidth="1"/>
    <col min="9" max="16384" width="9.125" style="3" customWidth="1"/>
  </cols>
  <sheetData>
    <row r="1" spans="2:8" ht="25.5" customHeight="1">
      <c r="B1" s="698" t="s">
        <v>131</v>
      </c>
      <c r="C1" s="698"/>
      <c r="D1" s="698"/>
      <c r="E1" s="698"/>
      <c r="F1" s="698"/>
      <c r="G1" s="698"/>
      <c r="H1" s="698"/>
    </row>
    <row r="2" spans="2:8" ht="33" customHeight="1">
      <c r="B2" s="699" t="s">
        <v>132</v>
      </c>
      <c r="C2" s="699"/>
      <c r="D2" s="699"/>
      <c r="E2" s="699"/>
      <c r="F2" s="699"/>
      <c r="G2" s="699"/>
      <c r="H2" s="699"/>
    </row>
    <row r="3" spans="2:8" ht="27" customHeight="1" thickBot="1">
      <c r="B3" s="723" t="s">
        <v>165</v>
      </c>
      <c r="C3" s="723"/>
      <c r="D3" s="723"/>
      <c r="E3" s="723"/>
      <c r="F3" s="723"/>
      <c r="G3" s="723"/>
      <c r="H3" s="723"/>
    </row>
    <row r="4" spans="1:8" s="7" customFormat="1" ht="48.75" customHeight="1">
      <c r="A4" s="195"/>
      <c r="B4" s="192" t="s">
        <v>210</v>
      </c>
      <c r="C4" s="122">
        <v>2001</v>
      </c>
      <c r="D4" s="402">
        <v>2002</v>
      </c>
      <c r="E4" s="671">
        <v>2003</v>
      </c>
      <c r="F4" s="672">
        <v>2004</v>
      </c>
      <c r="G4" s="403" t="s">
        <v>309</v>
      </c>
      <c r="H4" s="404" t="s">
        <v>256</v>
      </c>
    </row>
    <row r="5" spans="1:8" ht="24.75" customHeight="1">
      <c r="A5" s="33" t="s">
        <v>133</v>
      </c>
      <c r="B5" s="193" t="s">
        <v>152</v>
      </c>
      <c r="C5" s="196">
        <v>5443</v>
      </c>
      <c r="D5" s="256">
        <v>5945</v>
      </c>
      <c r="E5" s="669">
        <v>5360.481871</v>
      </c>
      <c r="F5" s="670">
        <v>8145.532077</v>
      </c>
      <c r="G5" s="661">
        <f>(F5-E5)/E5*100</f>
        <v>51.95522106075974</v>
      </c>
      <c r="H5" s="662">
        <f>F5/$F$27*100</f>
        <v>0.8645590272706801</v>
      </c>
    </row>
    <row r="6" spans="1:8" ht="24.75" customHeight="1">
      <c r="A6" s="33" t="s">
        <v>134</v>
      </c>
      <c r="B6" s="193" t="s">
        <v>166</v>
      </c>
      <c r="C6" s="196">
        <v>12139</v>
      </c>
      <c r="D6" s="256">
        <v>9926</v>
      </c>
      <c r="E6" s="673">
        <v>9893.149848</v>
      </c>
      <c r="F6" s="674">
        <v>11758.521987</v>
      </c>
      <c r="G6" s="661">
        <f aca="true" t="shared" si="0" ref="G6:G25">(F6-E6)/E6*100</f>
        <v>18.85518937507153</v>
      </c>
      <c r="H6" s="662">
        <f aca="true" t="shared" si="1" ref="H6:H25">F6/$F$27*100</f>
        <v>1.2480383399295067</v>
      </c>
    </row>
    <row r="7" spans="1:8" ht="24.75" customHeight="1">
      <c r="A7" s="33" t="s">
        <v>135</v>
      </c>
      <c r="B7" s="194" t="s">
        <v>154</v>
      </c>
      <c r="C7" s="196">
        <v>2396</v>
      </c>
      <c r="D7" s="256">
        <v>1801</v>
      </c>
      <c r="E7" s="673">
        <v>1856.900436</v>
      </c>
      <c r="F7" s="674">
        <v>2412.167127</v>
      </c>
      <c r="G7" s="661">
        <f t="shared" si="0"/>
        <v>29.902879025442818</v>
      </c>
      <c r="H7" s="662">
        <f t="shared" si="1"/>
        <v>0.256025124598307</v>
      </c>
    </row>
    <row r="8" spans="1:8" ht="24.75" customHeight="1">
      <c r="A8" s="33" t="s">
        <v>136</v>
      </c>
      <c r="B8" s="194" t="s">
        <v>153</v>
      </c>
      <c r="C8" s="196">
        <v>22779</v>
      </c>
      <c r="D8" s="256">
        <v>24973</v>
      </c>
      <c r="E8" s="673">
        <v>23306.148158</v>
      </c>
      <c r="F8" s="674">
        <v>26458.768154</v>
      </c>
      <c r="G8" s="661">
        <f t="shared" si="0"/>
        <v>13.526988563821698</v>
      </c>
      <c r="H8" s="662">
        <f t="shared" si="1"/>
        <v>2.8083084863902</v>
      </c>
    </row>
    <row r="9" spans="1:8" ht="24.75" customHeight="1">
      <c r="A9" s="33" t="s">
        <v>137</v>
      </c>
      <c r="B9" s="193" t="s">
        <v>155</v>
      </c>
      <c r="C9" s="196">
        <v>117890</v>
      </c>
      <c r="D9" s="256">
        <v>109190</v>
      </c>
      <c r="E9" s="673">
        <v>109452.014384</v>
      </c>
      <c r="F9" s="674">
        <v>131908.423888</v>
      </c>
      <c r="G9" s="661">
        <f t="shared" si="0"/>
        <v>20.51712764756821</v>
      </c>
      <c r="H9" s="662">
        <f t="shared" si="1"/>
        <v>14.000634650673396</v>
      </c>
    </row>
    <row r="10" spans="1:8" ht="24.75" customHeight="1">
      <c r="A10" s="33" t="s">
        <v>138</v>
      </c>
      <c r="B10" s="193" t="s">
        <v>156</v>
      </c>
      <c r="C10" s="196">
        <v>61769</v>
      </c>
      <c r="D10" s="256">
        <v>65648</v>
      </c>
      <c r="E10" s="673">
        <v>63988.643258</v>
      </c>
      <c r="F10" s="674">
        <v>74074.968565</v>
      </c>
      <c r="G10" s="661">
        <f t="shared" si="0"/>
        <v>15.762680365533447</v>
      </c>
      <c r="H10" s="662">
        <f t="shared" si="1"/>
        <v>7.862246709271982</v>
      </c>
    </row>
    <row r="11" spans="1:8" ht="24.75" customHeight="1">
      <c r="A11" s="33" t="s">
        <v>139</v>
      </c>
      <c r="B11" s="194" t="s">
        <v>167</v>
      </c>
      <c r="C11" s="196">
        <v>37035</v>
      </c>
      <c r="D11" s="256">
        <v>45547</v>
      </c>
      <c r="E11" s="673">
        <v>57007.323049</v>
      </c>
      <c r="F11" s="674">
        <v>60926.60494</v>
      </c>
      <c r="G11" s="661">
        <f t="shared" si="0"/>
        <v>6.875049873208789</v>
      </c>
      <c r="H11" s="662">
        <f t="shared" si="1"/>
        <v>6.466691899791953</v>
      </c>
    </row>
    <row r="12" spans="1:8" ht="24.75" customHeight="1">
      <c r="A12" s="33" t="s">
        <v>157</v>
      </c>
      <c r="B12" s="194" t="s">
        <v>159</v>
      </c>
      <c r="C12" s="196">
        <v>7692</v>
      </c>
      <c r="D12" s="256">
        <v>8229</v>
      </c>
      <c r="E12" s="673">
        <v>8376.180167</v>
      </c>
      <c r="F12" s="674">
        <v>8414.531505</v>
      </c>
      <c r="G12" s="661">
        <f t="shared" si="0"/>
        <v>0.4578619040585447</v>
      </c>
      <c r="H12" s="662">
        <f t="shared" si="1"/>
        <v>0.8931103707077445</v>
      </c>
    </row>
    <row r="13" spans="1:8" ht="24.75" customHeight="1">
      <c r="A13" s="33" t="s">
        <v>140</v>
      </c>
      <c r="B13" s="193" t="s">
        <v>168</v>
      </c>
      <c r="C13" s="196">
        <v>6205</v>
      </c>
      <c r="D13" s="256">
        <v>6791</v>
      </c>
      <c r="E13" s="673">
        <v>7525.609093</v>
      </c>
      <c r="F13" s="674">
        <v>7563.92466</v>
      </c>
      <c r="G13" s="661">
        <f t="shared" si="0"/>
        <v>0.5091357593319477</v>
      </c>
      <c r="H13" s="662">
        <f t="shared" si="1"/>
        <v>0.8028277692090059</v>
      </c>
    </row>
    <row r="14" spans="1:8" ht="24.75" customHeight="1">
      <c r="A14" s="33" t="s">
        <v>141</v>
      </c>
      <c r="B14" s="193" t="s">
        <v>254</v>
      </c>
      <c r="C14" s="196">
        <v>20886</v>
      </c>
      <c r="D14" s="256">
        <v>22488</v>
      </c>
      <c r="E14" s="673">
        <v>22662.280696</v>
      </c>
      <c r="F14" s="674">
        <v>24044.070738</v>
      </c>
      <c r="G14" s="661">
        <f t="shared" si="0"/>
        <v>6.097312360286356</v>
      </c>
      <c r="H14" s="662">
        <f t="shared" si="1"/>
        <v>2.5520147993240423</v>
      </c>
    </row>
    <row r="15" spans="1:8" ht="24.75" customHeight="1">
      <c r="A15" s="33" t="s">
        <v>142</v>
      </c>
      <c r="B15" s="193" t="s">
        <v>186</v>
      </c>
      <c r="C15" s="197">
        <v>40625</v>
      </c>
      <c r="D15" s="663">
        <v>41989</v>
      </c>
      <c r="E15" s="673">
        <v>42545.065722</v>
      </c>
      <c r="F15" s="674">
        <v>42932.845347</v>
      </c>
      <c r="G15" s="661">
        <f t="shared" si="0"/>
        <v>0.9114561663480578</v>
      </c>
      <c r="H15" s="662">
        <f t="shared" si="1"/>
        <v>4.556851370823577</v>
      </c>
    </row>
    <row r="16" spans="1:8" ht="24.75" customHeight="1">
      <c r="A16" s="33" t="s">
        <v>143</v>
      </c>
      <c r="B16" s="194" t="s">
        <v>170</v>
      </c>
      <c r="C16" s="196">
        <v>5108</v>
      </c>
      <c r="D16" s="256">
        <v>5745</v>
      </c>
      <c r="E16" s="673">
        <v>6411.53353</v>
      </c>
      <c r="F16" s="674">
        <v>7398.725302</v>
      </c>
      <c r="G16" s="661">
        <f t="shared" si="0"/>
        <v>15.397124063702746</v>
      </c>
      <c r="H16" s="662">
        <f t="shared" si="1"/>
        <v>0.7852936664753729</v>
      </c>
    </row>
    <row r="17" spans="1:8" ht="24.75" customHeight="1">
      <c r="A17" s="33" t="s">
        <v>144</v>
      </c>
      <c r="B17" s="194" t="s">
        <v>160</v>
      </c>
      <c r="C17" s="198">
        <v>10978</v>
      </c>
      <c r="D17" s="256">
        <v>11720</v>
      </c>
      <c r="E17" s="673">
        <v>13317.325626</v>
      </c>
      <c r="F17" s="674">
        <v>13392.041869</v>
      </c>
      <c r="G17" s="661">
        <f t="shared" si="0"/>
        <v>0.5610454012938525</v>
      </c>
      <c r="H17" s="662">
        <f t="shared" si="1"/>
        <v>1.4214185865308284</v>
      </c>
    </row>
    <row r="18" spans="1:8" ht="24.75" customHeight="1">
      <c r="A18" s="33" t="s">
        <v>145</v>
      </c>
      <c r="B18" s="194" t="s">
        <v>171</v>
      </c>
      <c r="C18" s="198">
        <v>1680</v>
      </c>
      <c r="D18" s="256">
        <v>1193</v>
      </c>
      <c r="E18" s="673">
        <v>1094.875824</v>
      </c>
      <c r="F18" s="674">
        <v>1447.118173</v>
      </c>
      <c r="G18" s="661">
        <f t="shared" si="0"/>
        <v>32.17189943176607</v>
      </c>
      <c r="H18" s="662">
        <f t="shared" si="1"/>
        <v>0.15359574649853827</v>
      </c>
    </row>
    <row r="19" spans="1:8" ht="24.75" customHeight="1">
      <c r="A19" s="33" t="s">
        <v>146</v>
      </c>
      <c r="B19" s="194" t="s">
        <v>161</v>
      </c>
      <c r="C19" s="198">
        <v>59533</v>
      </c>
      <c r="D19" s="256">
        <v>66893</v>
      </c>
      <c r="E19" s="673">
        <v>74162.911869</v>
      </c>
      <c r="F19" s="674">
        <v>93691.177316</v>
      </c>
      <c r="G19" s="661">
        <f t="shared" si="0"/>
        <v>26.33157862179733</v>
      </c>
      <c r="H19" s="662">
        <f t="shared" si="1"/>
        <v>9.94429244872591</v>
      </c>
    </row>
    <row r="20" spans="1:8" ht="24.75" customHeight="1">
      <c r="A20" s="33" t="s">
        <v>147</v>
      </c>
      <c r="B20" s="194" t="s">
        <v>187</v>
      </c>
      <c r="C20" s="198">
        <v>180458</v>
      </c>
      <c r="D20" s="256">
        <v>191509</v>
      </c>
      <c r="E20" s="673">
        <v>217841.835104</v>
      </c>
      <c r="F20" s="674">
        <v>240402.611035</v>
      </c>
      <c r="G20" s="661">
        <f t="shared" si="0"/>
        <v>10.356493701142968</v>
      </c>
      <c r="H20" s="662">
        <f t="shared" si="1"/>
        <v>25.516104483416342</v>
      </c>
    </row>
    <row r="21" spans="1:11" ht="24.75" customHeight="1">
      <c r="A21" s="33" t="s">
        <v>158</v>
      </c>
      <c r="B21" s="194" t="s">
        <v>172</v>
      </c>
      <c r="C21" s="198">
        <v>89858</v>
      </c>
      <c r="D21" s="256">
        <v>95434</v>
      </c>
      <c r="E21" s="673">
        <v>123651.707859</v>
      </c>
      <c r="F21" s="674">
        <v>134863.501694</v>
      </c>
      <c r="G21" s="661">
        <f t="shared" si="0"/>
        <v>9.06723734684264</v>
      </c>
      <c r="H21" s="662">
        <f t="shared" si="1"/>
        <v>14.314283798367317</v>
      </c>
      <c r="K21" s="677"/>
    </row>
    <row r="22" spans="1:8" ht="24.75" customHeight="1">
      <c r="A22" s="33" t="s">
        <v>148</v>
      </c>
      <c r="B22" s="194" t="s">
        <v>162</v>
      </c>
      <c r="C22" s="198">
        <v>16715</v>
      </c>
      <c r="D22" s="256">
        <v>17091</v>
      </c>
      <c r="E22" s="673">
        <v>20648.170241</v>
      </c>
      <c r="F22" s="674">
        <v>30286.484426</v>
      </c>
      <c r="G22" s="661">
        <f t="shared" si="0"/>
        <v>46.67878108570462</v>
      </c>
      <c r="H22" s="662">
        <f t="shared" si="1"/>
        <v>3.2145786508810734</v>
      </c>
    </row>
    <row r="23" spans="1:8" ht="24.75" customHeight="1">
      <c r="A23" s="33" t="s">
        <v>149</v>
      </c>
      <c r="B23" s="194" t="s">
        <v>253</v>
      </c>
      <c r="C23" s="198">
        <v>321</v>
      </c>
      <c r="D23" s="256">
        <v>489</v>
      </c>
      <c r="E23" s="673">
        <v>317.187565</v>
      </c>
      <c r="F23" s="674">
        <v>408.439922</v>
      </c>
      <c r="G23" s="661">
        <f t="shared" si="0"/>
        <v>28.769210104437736</v>
      </c>
      <c r="H23" s="662">
        <f t="shared" si="1"/>
        <v>0.043351424845519335</v>
      </c>
    </row>
    <row r="24" spans="1:8" ht="24.75" customHeight="1">
      <c r="A24" s="33" t="s">
        <v>150</v>
      </c>
      <c r="B24" s="194" t="s">
        <v>163</v>
      </c>
      <c r="C24" s="198">
        <v>14519</v>
      </c>
      <c r="D24" s="256">
        <v>15330</v>
      </c>
      <c r="E24" s="673">
        <v>18107.117716</v>
      </c>
      <c r="F24" s="674">
        <v>20364.803851</v>
      </c>
      <c r="G24" s="661">
        <f t="shared" si="0"/>
        <v>12.46850089788194</v>
      </c>
      <c r="H24" s="662">
        <f t="shared" si="1"/>
        <v>2.161500911363824</v>
      </c>
    </row>
    <row r="25" spans="1:8" ht="24.75" customHeight="1">
      <c r="A25" s="384" t="s">
        <v>151</v>
      </c>
      <c r="B25" s="194" t="s">
        <v>188</v>
      </c>
      <c r="C25" s="385">
        <v>42</v>
      </c>
      <c r="D25" s="256">
        <v>46</v>
      </c>
      <c r="E25" s="674">
        <v>76.238955</v>
      </c>
      <c r="F25" s="676">
        <v>88.055004</v>
      </c>
      <c r="G25" s="661">
        <f t="shared" si="0"/>
        <v>15.498702730120046</v>
      </c>
      <c r="H25" s="662">
        <f t="shared" si="1"/>
        <v>0.009346074373645347</v>
      </c>
    </row>
    <row r="26" spans="1:8" ht="24.75" customHeight="1" thickBot="1">
      <c r="A26" s="656"/>
      <c r="B26" s="657" t="s">
        <v>308</v>
      </c>
      <c r="C26" s="658"/>
      <c r="D26" s="659"/>
      <c r="E26" s="660"/>
      <c r="F26" s="665">
        <v>1177</v>
      </c>
      <c r="G26" s="666"/>
      <c r="H26" s="675"/>
    </row>
    <row r="27" spans="1:8" s="35" customFormat="1" ht="24.75" customHeight="1" thickBot="1">
      <c r="A27" s="386"/>
      <c r="B27" s="418" t="s">
        <v>11</v>
      </c>
      <c r="C27" s="419">
        <f>SUM(C5:C25)</f>
        <v>714071</v>
      </c>
      <c r="D27" s="420">
        <f>SUM(D5:D25)</f>
        <v>747977</v>
      </c>
      <c r="E27" s="421">
        <f>SUM(E5:E25)</f>
        <v>827602.7009709998</v>
      </c>
      <c r="F27" s="421">
        <f>SUM(F5:F26)</f>
        <v>942160.31758</v>
      </c>
      <c r="G27" s="667">
        <f>(E27-D27)/D27*100</f>
        <v>10.645474522745992</v>
      </c>
      <c r="H27" s="668">
        <f>E27/$E$27*100</f>
        <v>100</v>
      </c>
    </row>
    <row r="29" ht="14.25">
      <c r="B29" s="157" t="s">
        <v>45</v>
      </c>
    </row>
  </sheetData>
  <sheetProtection/>
  <mergeCells count="3">
    <mergeCell ref="B1:H1"/>
    <mergeCell ref="B2:H2"/>
    <mergeCell ref="B3:H3"/>
  </mergeCells>
  <printOptions/>
  <pageMargins left="0.75" right="0.75" top="0.8" bottom="0.62" header="0.5" footer="0.5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4.875" style="3" customWidth="1"/>
    <col min="2" max="2" width="43.75390625" style="3" customWidth="1"/>
    <col min="3" max="3" width="8.625" style="7" hidden="1" customWidth="1"/>
    <col min="4" max="4" width="8.625" style="3" hidden="1" customWidth="1"/>
    <col min="5" max="6" width="9.375" style="3" customWidth="1"/>
    <col min="7" max="8" width="7.375" style="17" customWidth="1"/>
    <col min="9" max="16384" width="9.125" style="3" customWidth="1"/>
  </cols>
  <sheetData>
    <row r="1" spans="2:8" ht="25.5" customHeight="1">
      <c r="B1" s="698" t="s">
        <v>164</v>
      </c>
      <c r="C1" s="698"/>
      <c r="D1" s="698"/>
      <c r="E1" s="698"/>
      <c r="F1" s="698"/>
      <c r="G1" s="698"/>
      <c r="H1" s="698"/>
    </row>
    <row r="2" spans="2:8" ht="33" customHeight="1">
      <c r="B2" s="699" t="s">
        <v>211</v>
      </c>
      <c r="C2" s="699"/>
      <c r="D2" s="699"/>
      <c r="E2" s="699"/>
      <c r="F2" s="699"/>
      <c r="G2" s="699"/>
      <c r="H2" s="699"/>
    </row>
    <row r="3" spans="2:8" ht="27" customHeight="1" thickBot="1">
      <c r="B3" s="723" t="s">
        <v>165</v>
      </c>
      <c r="C3" s="723"/>
      <c r="D3" s="723"/>
      <c r="E3" s="723"/>
      <c r="F3" s="723"/>
      <c r="G3" s="723"/>
      <c r="H3" s="723"/>
    </row>
    <row r="4" spans="1:8" s="7" customFormat="1" ht="48.75" customHeight="1">
      <c r="A4" s="195"/>
      <c r="B4" s="691" t="s">
        <v>210</v>
      </c>
      <c r="C4" s="684">
        <v>2000</v>
      </c>
      <c r="D4" s="402">
        <v>2002</v>
      </c>
      <c r="E4" s="671">
        <v>2003</v>
      </c>
      <c r="F4" s="672">
        <v>2004</v>
      </c>
      <c r="G4" s="403" t="s">
        <v>309</v>
      </c>
      <c r="H4" s="404" t="s">
        <v>256</v>
      </c>
    </row>
    <row r="5" spans="1:8" ht="24.75" customHeight="1">
      <c r="A5" s="33" t="s">
        <v>133</v>
      </c>
      <c r="B5" s="692" t="s">
        <v>152</v>
      </c>
      <c r="C5" s="685">
        <v>4471</v>
      </c>
      <c r="D5" s="256">
        <v>4839</v>
      </c>
      <c r="E5" s="678">
        <v>5578.793262</v>
      </c>
      <c r="F5" s="679">
        <v>8202.235503</v>
      </c>
      <c r="G5" s="661">
        <f>(F5-E5)/E5*100</f>
        <v>47.02526366892998</v>
      </c>
      <c r="H5" s="662">
        <f>F5/$F$27*100</f>
        <v>0.9162404809752152</v>
      </c>
    </row>
    <row r="6" spans="1:8" ht="24.75" customHeight="1">
      <c r="A6" s="33" t="s">
        <v>134</v>
      </c>
      <c r="B6" s="692" t="s">
        <v>166</v>
      </c>
      <c r="C6" s="685">
        <v>6288</v>
      </c>
      <c r="D6" s="256">
        <v>6851</v>
      </c>
      <c r="E6" s="682">
        <v>7219.907498</v>
      </c>
      <c r="F6" s="683">
        <v>8099.607293</v>
      </c>
      <c r="G6" s="661">
        <f aca="true" t="shared" si="0" ref="G6:G25">(F6-E6)/E6*100</f>
        <v>12.184363791969464</v>
      </c>
      <c r="H6" s="662">
        <f aca="true" t="shared" si="1" ref="H6:H26">F6/$F$27*100</f>
        <v>0.9047762746063988</v>
      </c>
    </row>
    <row r="7" spans="1:8" ht="24.75" customHeight="1">
      <c r="A7" s="33" t="s">
        <v>135</v>
      </c>
      <c r="B7" s="693" t="s">
        <v>154</v>
      </c>
      <c r="C7" s="685">
        <v>1250</v>
      </c>
      <c r="D7" s="256">
        <v>1235</v>
      </c>
      <c r="E7" s="678">
        <v>1321.72708</v>
      </c>
      <c r="F7" s="679">
        <v>1966.020794</v>
      </c>
      <c r="G7" s="661">
        <f t="shared" si="0"/>
        <v>48.746350419029035</v>
      </c>
      <c r="H7" s="662">
        <f t="shared" si="1"/>
        <v>0.2196166931860204</v>
      </c>
    </row>
    <row r="8" spans="1:8" ht="24.75" customHeight="1">
      <c r="A8" s="33" t="s">
        <v>136</v>
      </c>
      <c r="B8" s="693" t="s">
        <v>153</v>
      </c>
      <c r="C8" s="685">
        <v>10501</v>
      </c>
      <c r="D8" s="256">
        <v>11237</v>
      </c>
      <c r="E8" s="682">
        <v>11303.077598</v>
      </c>
      <c r="F8" s="683">
        <v>14180.877766</v>
      </c>
      <c r="G8" s="661">
        <f t="shared" si="0"/>
        <v>25.460323907793097</v>
      </c>
      <c r="H8" s="662">
        <f t="shared" si="1"/>
        <v>1.584091832064356</v>
      </c>
    </row>
    <row r="9" spans="1:8" ht="24.75" customHeight="1">
      <c r="A9" s="33" t="s">
        <v>137</v>
      </c>
      <c r="B9" s="692" t="s">
        <v>155</v>
      </c>
      <c r="C9" s="685">
        <v>47519</v>
      </c>
      <c r="D9" s="256">
        <v>46644</v>
      </c>
      <c r="E9" s="678">
        <v>48405.478219</v>
      </c>
      <c r="F9" s="679">
        <v>66449.602682</v>
      </c>
      <c r="G9" s="661">
        <f t="shared" si="0"/>
        <v>37.277029639833955</v>
      </c>
      <c r="H9" s="662">
        <f t="shared" si="1"/>
        <v>7.422831970588888</v>
      </c>
    </row>
    <row r="10" spans="1:8" ht="24.75" customHeight="1">
      <c r="A10" s="33" t="s">
        <v>138</v>
      </c>
      <c r="B10" s="692" t="s">
        <v>156</v>
      </c>
      <c r="C10" s="685">
        <v>30126</v>
      </c>
      <c r="D10" s="256">
        <v>31046</v>
      </c>
      <c r="E10" s="682">
        <v>27353.361787</v>
      </c>
      <c r="F10" s="683">
        <v>30486.515817</v>
      </c>
      <c r="G10" s="661">
        <f t="shared" si="0"/>
        <v>11.454365479452932</v>
      </c>
      <c r="H10" s="662">
        <f t="shared" si="1"/>
        <v>3.405532541123696</v>
      </c>
    </row>
    <row r="11" spans="1:8" ht="24.75" customHeight="1">
      <c r="A11" s="33" t="s">
        <v>139</v>
      </c>
      <c r="B11" s="693" t="s">
        <v>167</v>
      </c>
      <c r="C11" s="685">
        <v>32499</v>
      </c>
      <c r="D11" s="256">
        <v>37807</v>
      </c>
      <c r="E11" s="678">
        <v>41617.986022</v>
      </c>
      <c r="F11" s="679">
        <v>48454.883944</v>
      </c>
      <c r="G11" s="661">
        <f t="shared" si="0"/>
        <v>16.42774813366966</v>
      </c>
      <c r="H11" s="662">
        <f t="shared" si="1"/>
        <v>5.4127104926712555</v>
      </c>
    </row>
    <row r="12" spans="1:8" ht="24.75" customHeight="1">
      <c r="A12" s="33" t="s">
        <v>157</v>
      </c>
      <c r="B12" s="693" t="s">
        <v>159</v>
      </c>
      <c r="C12" s="685">
        <v>4183</v>
      </c>
      <c r="D12" s="256">
        <v>4286</v>
      </c>
      <c r="E12" s="682">
        <v>4482.039883</v>
      </c>
      <c r="F12" s="683">
        <v>3728.381017</v>
      </c>
      <c r="G12" s="661">
        <f t="shared" si="0"/>
        <v>-16.815086114216985</v>
      </c>
      <c r="H12" s="662">
        <f t="shared" si="1"/>
        <v>0.4164832398466847</v>
      </c>
    </row>
    <row r="13" spans="1:8" ht="24.75" customHeight="1">
      <c r="A13" s="33" t="s">
        <v>140</v>
      </c>
      <c r="B13" s="692" t="s">
        <v>168</v>
      </c>
      <c r="C13" s="685">
        <v>14848</v>
      </c>
      <c r="D13" s="256">
        <v>15248</v>
      </c>
      <c r="E13" s="678">
        <v>15811.449412</v>
      </c>
      <c r="F13" s="679">
        <v>17300.15273</v>
      </c>
      <c r="G13" s="661">
        <f t="shared" si="0"/>
        <v>9.41535009984701</v>
      </c>
      <c r="H13" s="662">
        <f t="shared" si="1"/>
        <v>1.932534155168098</v>
      </c>
    </row>
    <row r="14" spans="1:8" ht="24.75" customHeight="1">
      <c r="A14" s="33" t="s">
        <v>141</v>
      </c>
      <c r="B14" s="692" t="s">
        <v>169</v>
      </c>
      <c r="C14" s="685">
        <v>31376</v>
      </c>
      <c r="D14" s="256">
        <v>31710</v>
      </c>
      <c r="E14" s="682">
        <v>30408.707552</v>
      </c>
      <c r="F14" s="683">
        <v>33329.015879</v>
      </c>
      <c r="G14" s="661">
        <f t="shared" si="0"/>
        <v>9.603526628042856</v>
      </c>
      <c r="H14" s="662">
        <f t="shared" si="1"/>
        <v>3.7230573943208984</v>
      </c>
    </row>
    <row r="15" spans="1:8" ht="24.75" customHeight="1">
      <c r="A15" s="33" t="s">
        <v>142</v>
      </c>
      <c r="B15" s="692" t="s">
        <v>186</v>
      </c>
      <c r="C15" s="686">
        <v>41578</v>
      </c>
      <c r="D15" s="256">
        <v>43305</v>
      </c>
      <c r="E15" s="678">
        <v>40964.457234</v>
      </c>
      <c r="F15" s="679">
        <v>41861.023893</v>
      </c>
      <c r="G15" s="661">
        <f t="shared" si="0"/>
        <v>2.1886452782190338</v>
      </c>
      <c r="H15" s="662">
        <f t="shared" si="1"/>
        <v>4.676135506205458</v>
      </c>
    </row>
    <row r="16" spans="1:8" ht="24.75" customHeight="1">
      <c r="A16" s="33" t="s">
        <v>143</v>
      </c>
      <c r="B16" s="693" t="s">
        <v>170</v>
      </c>
      <c r="C16" s="685">
        <v>11478</v>
      </c>
      <c r="D16" s="256">
        <v>13157</v>
      </c>
      <c r="E16" s="682">
        <v>15084.252882</v>
      </c>
      <c r="F16" s="683">
        <v>15068.238979</v>
      </c>
      <c r="G16" s="661">
        <f t="shared" si="0"/>
        <v>-0.1061630504690775</v>
      </c>
      <c r="H16" s="662">
        <f t="shared" si="1"/>
        <v>1.6832155726958582</v>
      </c>
    </row>
    <row r="17" spans="1:8" ht="24.75" customHeight="1">
      <c r="A17" s="33" t="s">
        <v>144</v>
      </c>
      <c r="B17" s="693" t="s">
        <v>160</v>
      </c>
      <c r="C17" s="687">
        <v>14365</v>
      </c>
      <c r="D17" s="256">
        <v>15537</v>
      </c>
      <c r="E17" s="678">
        <v>15340.494143</v>
      </c>
      <c r="F17" s="679">
        <v>15931.243563</v>
      </c>
      <c r="G17" s="661">
        <f t="shared" si="0"/>
        <v>3.8509151953854377</v>
      </c>
      <c r="H17" s="662">
        <f t="shared" si="1"/>
        <v>1.7796185270902751</v>
      </c>
    </row>
    <row r="18" spans="1:8" ht="24.75" customHeight="1">
      <c r="A18" s="33" t="s">
        <v>145</v>
      </c>
      <c r="B18" s="693" t="s">
        <v>171</v>
      </c>
      <c r="C18" s="687">
        <v>1185</v>
      </c>
      <c r="D18" s="256">
        <v>811</v>
      </c>
      <c r="E18" s="682">
        <v>662.839911</v>
      </c>
      <c r="F18" s="683">
        <v>1094.313398</v>
      </c>
      <c r="G18" s="661">
        <f t="shared" si="0"/>
        <v>65.09467517564734</v>
      </c>
      <c r="H18" s="662">
        <f t="shared" si="1"/>
        <v>0.12224158081713422</v>
      </c>
    </row>
    <row r="19" spans="1:8" ht="24.75" customHeight="1">
      <c r="A19" s="33" t="s">
        <v>146</v>
      </c>
      <c r="B19" s="693" t="s">
        <v>161</v>
      </c>
      <c r="C19" s="687">
        <v>92402</v>
      </c>
      <c r="D19" s="256">
        <v>93469</v>
      </c>
      <c r="E19" s="678">
        <v>108206.13861</v>
      </c>
      <c r="F19" s="679">
        <v>134029.489735</v>
      </c>
      <c r="G19" s="661">
        <f t="shared" si="0"/>
        <v>23.864959471544733</v>
      </c>
      <c r="H19" s="662">
        <f t="shared" si="1"/>
        <v>14.971923702354475</v>
      </c>
    </row>
    <row r="20" spans="1:8" ht="24.75" customHeight="1">
      <c r="A20" s="33" t="s">
        <v>147</v>
      </c>
      <c r="B20" s="693" t="s">
        <v>187</v>
      </c>
      <c r="C20" s="687">
        <v>114424</v>
      </c>
      <c r="D20" s="256">
        <v>122860</v>
      </c>
      <c r="E20" s="682">
        <v>151032.503842</v>
      </c>
      <c r="F20" s="683">
        <v>193262.94456</v>
      </c>
      <c r="G20" s="661">
        <f t="shared" si="0"/>
        <v>27.961160441449493</v>
      </c>
      <c r="H20" s="662">
        <f t="shared" si="1"/>
        <v>21.588667286323922</v>
      </c>
    </row>
    <row r="21" spans="1:8" ht="24.75" customHeight="1">
      <c r="A21" s="33" t="s">
        <v>158</v>
      </c>
      <c r="B21" s="693" t="s">
        <v>172</v>
      </c>
      <c r="C21" s="687">
        <v>126077</v>
      </c>
      <c r="D21" s="256">
        <v>137943</v>
      </c>
      <c r="E21" s="678">
        <v>233225.258222</v>
      </c>
      <c r="F21" s="679">
        <v>221159.072695</v>
      </c>
      <c r="G21" s="661">
        <f t="shared" si="0"/>
        <v>-5.1736186804923845</v>
      </c>
      <c r="H21" s="662">
        <f t="shared" si="1"/>
        <v>24.704837487778164</v>
      </c>
    </row>
    <row r="22" spans="1:8" ht="24.75" customHeight="1">
      <c r="A22" s="33" t="s">
        <v>148</v>
      </c>
      <c r="B22" s="693" t="s">
        <v>162</v>
      </c>
      <c r="C22" s="687">
        <v>5320</v>
      </c>
      <c r="D22" s="256">
        <v>5790</v>
      </c>
      <c r="E22" s="682">
        <v>7145.441487</v>
      </c>
      <c r="F22" s="683">
        <v>7657.680391</v>
      </c>
      <c r="G22" s="661">
        <f t="shared" si="0"/>
        <v>7.16875094326834</v>
      </c>
      <c r="H22" s="662">
        <f t="shared" si="1"/>
        <v>0.8554103039394667</v>
      </c>
    </row>
    <row r="23" spans="1:8" ht="24.75" customHeight="1">
      <c r="A23" s="33" t="s">
        <v>149</v>
      </c>
      <c r="B23" s="693" t="s">
        <v>173</v>
      </c>
      <c r="C23" s="687">
        <v>444</v>
      </c>
      <c r="D23" s="256">
        <v>437</v>
      </c>
      <c r="E23" s="678">
        <v>121.002219</v>
      </c>
      <c r="F23" s="679">
        <v>305.9072</v>
      </c>
      <c r="G23" s="661">
        <f t="shared" si="0"/>
        <v>152.81123150311814</v>
      </c>
      <c r="H23" s="662">
        <f t="shared" si="1"/>
        <v>0.034171727934325484</v>
      </c>
    </row>
    <row r="24" spans="1:8" ht="24.75" customHeight="1">
      <c r="A24" s="33" t="s">
        <v>150</v>
      </c>
      <c r="B24" s="693" t="s">
        <v>163</v>
      </c>
      <c r="C24" s="687">
        <v>20954</v>
      </c>
      <c r="D24" s="256">
        <v>27681</v>
      </c>
      <c r="E24" s="682">
        <v>37807.454227</v>
      </c>
      <c r="F24" s="683">
        <v>31983.006705</v>
      </c>
      <c r="G24" s="661">
        <f t="shared" si="0"/>
        <v>-15.40555332562038</v>
      </c>
      <c r="H24" s="662">
        <f t="shared" si="1"/>
        <v>3.572699837221771</v>
      </c>
    </row>
    <row r="25" spans="1:8" ht="24.75" customHeight="1">
      <c r="A25" s="384" t="s">
        <v>151</v>
      </c>
      <c r="B25" s="693" t="s">
        <v>188</v>
      </c>
      <c r="C25" s="688">
        <v>36</v>
      </c>
      <c r="D25" s="256">
        <v>123</v>
      </c>
      <c r="E25" s="682">
        <v>145.8042</v>
      </c>
      <c r="F25" s="683">
        <v>21.320827</v>
      </c>
      <c r="G25" s="661">
        <f t="shared" si="0"/>
        <v>-85.37708310185852</v>
      </c>
      <c r="H25" s="662">
        <f t="shared" si="1"/>
        <v>0.0023816683607931458</v>
      </c>
    </row>
    <row r="26" spans="1:8" ht="24.75" customHeight="1" thickBot="1">
      <c r="A26" s="656"/>
      <c r="B26" s="694" t="s">
        <v>308</v>
      </c>
      <c r="C26" s="689"/>
      <c r="D26" s="659"/>
      <c r="E26" s="678"/>
      <c r="F26" s="680">
        <v>634</v>
      </c>
      <c r="G26" s="664"/>
      <c r="H26" s="662">
        <f t="shared" si="1"/>
        <v>0.07082172472685297</v>
      </c>
    </row>
    <row r="27" spans="1:8" s="35" customFormat="1" ht="24.75" customHeight="1" thickBot="1">
      <c r="A27" s="386"/>
      <c r="B27" s="695" t="s">
        <v>11</v>
      </c>
      <c r="C27" s="690">
        <f>SUM(C5:C25)</f>
        <v>611324</v>
      </c>
      <c r="D27" s="420">
        <f>SUM(D5:D25)</f>
        <v>652016</v>
      </c>
      <c r="E27" s="421">
        <f>SUM(E5:E25)</f>
        <v>803238.17529</v>
      </c>
      <c r="F27" s="421">
        <f>SUM(F5:F26)</f>
        <v>895205.535371</v>
      </c>
      <c r="G27" s="667">
        <f>(F27-E27)/E27*100</f>
        <v>11.449575345170333</v>
      </c>
      <c r="H27" s="681">
        <v>100</v>
      </c>
    </row>
    <row r="29" ht="14.25">
      <c r="B29" s="157" t="s">
        <v>45</v>
      </c>
    </row>
  </sheetData>
  <sheetProtection/>
  <mergeCells count="3">
    <mergeCell ref="B1:H1"/>
    <mergeCell ref="B2:H2"/>
    <mergeCell ref="B3:H3"/>
  </mergeCells>
  <printOptions/>
  <pageMargins left="0.75" right="0.75" top="0.8" bottom="0.72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2.25390625" style="3" customWidth="1"/>
    <col min="2" max="2" width="8.25390625" style="3" hidden="1" customWidth="1"/>
    <col min="3" max="4" width="8.25390625" style="3" customWidth="1"/>
    <col min="5" max="5" width="8.25390625" style="3" hidden="1" customWidth="1"/>
    <col min="6" max="6" width="8.25390625" style="3" customWidth="1"/>
    <col min="7" max="7" width="9.25390625" style="3" customWidth="1"/>
    <col min="8" max="9" width="8.25390625" style="3" customWidth="1"/>
    <col min="10" max="16384" width="9.125" style="3" customWidth="1"/>
  </cols>
  <sheetData>
    <row r="1" spans="1:10" ht="23.25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32"/>
    </row>
    <row r="2" spans="1:9" ht="46.5" customHeight="1" thickBot="1">
      <c r="A2" s="190" t="s">
        <v>111</v>
      </c>
      <c r="B2" s="18"/>
      <c r="C2" s="18"/>
      <c r="D2" s="18"/>
      <c r="E2" s="18"/>
      <c r="F2" s="18"/>
      <c r="G2" s="18"/>
      <c r="H2" s="18"/>
      <c r="I2" s="18"/>
    </row>
    <row r="3" spans="1:10" ht="31.5" customHeight="1" thickBot="1">
      <c r="A3" s="335"/>
      <c r="B3" s="336">
        <v>1997</v>
      </c>
      <c r="C3" s="336">
        <v>1998</v>
      </c>
      <c r="D3" s="336">
        <v>1999</v>
      </c>
      <c r="E3" s="337" t="s">
        <v>48</v>
      </c>
      <c r="F3" s="336">
        <v>2000</v>
      </c>
      <c r="G3" s="336">
        <v>2001</v>
      </c>
      <c r="H3" s="336">
        <v>2002</v>
      </c>
      <c r="I3" s="336">
        <v>2003</v>
      </c>
      <c r="J3" s="336">
        <v>2004</v>
      </c>
    </row>
    <row r="4" spans="1:10" ht="29.25" thickTop="1">
      <c r="A4" s="25" t="s">
        <v>108</v>
      </c>
      <c r="B4" s="279">
        <v>20.6</v>
      </c>
      <c r="C4" s="279">
        <v>22.6</v>
      </c>
      <c r="D4" s="279">
        <v>21.1</v>
      </c>
      <c r="E4" s="49">
        <f>E5+E6</f>
        <v>1139.1</v>
      </c>
      <c r="F4" s="279">
        <v>24.7</v>
      </c>
      <c r="G4" s="279">
        <f>G5+G6</f>
        <v>27.299999999999997</v>
      </c>
      <c r="H4" s="279">
        <f>H5+H6</f>
        <v>30.9</v>
      </c>
      <c r="I4" s="279">
        <v>44.3</v>
      </c>
      <c r="J4" s="483">
        <v>56.5</v>
      </c>
    </row>
    <row r="5" spans="1:14" s="2" customFormat="1" ht="25.5" customHeight="1">
      <c r="A5" s="25" t="s">
        <v>16</v>
      </c>
      <c r="B5" s="279">
        <v>9.3</v>
      </c>
      <c r="C5" s="279">
        <v>10.2</v>
      </c>
      <c r="D5" s="279">
        <v>10</v>
      </c>
      <c r="E5" s="49">
        <v>548.372</v>
      </c>
      <c r="F5" s="279">
        <f>E5/45.997</f>
        <v>11.921907950518511</v>
      </c>
      <c r="G5" s="279">
        <v>12.6</v>
      </c>
      <c r="H5" s="279">
        <v>14.4</v>
      </c>
      <c r="I5" s="279">
        <v>21.8</v>
      </c>
      <c r="J5" s="484">
        <v>27.6</v>
      </c>
      <c r="L5" s="283"/>
      <c r="M5" s="283"/>
      <c r="N5" s="288"/>
    </row>
    <row r="6" spans="1:10" s="2" customFormat="1" ht="25.5" customHeight="1">
      <c r="A6" s="25" t="s">
        <v>15</v>
      </c>
      <c r="B6" s="280">
        <v>11.3</v>
      </c>
      <c r="C6" s="279">
        <v>12.4</v>
      </c>
      <c r="D6" s="279">
        <v>11.1</v>
      </c>
      <c r="E6" s="50">
        <v>590.728</v>
      </c>
      <c r="F6" s="279">
        <f>E6/45.997</f>
        <v>12.84275061417049</v>
      </c>
      <c r="G6" s="279">
        <v>14.7</v>
      </c>
      <c r="H6" s="279">
        <v>16.5</v>
      </c>
      <c r="I6" s="279">
        <v>22.4</v>
      </c>
      <c r="J6" s="485">
        <v>29</v>
      </c>
    </row>
    <row r="7" spans="1:10" s="2" customFormat="1" ht="25.5" customHeight="1">
      <c r="A7" s="25" t="s">
        <v>17</v>
      </c>
      <c r="B7" s="280">
        <v>-2</v>
      </c>
      <c r="C7" s="280">
        <v>-2.2</v>
      </c>
      <c r="D7" s="280">
        <f aca="true" t="shared" si="0" ref="D7:I7">D5-D6</f>
        <v>-1.0999999999999996</v>
      </c>
      <c r="E7" s="50">
        <f t="shared" si="0"/>
        <v>-42.355999999999995</v>
      </c>
      <c r="F7" s="280">
        <f t="shared" si="0"/>
        <v>-0.9208426636519782</v>
      </c>
      <c r="G7" s="280">
        <f t="shared" si="0"/>
        <v>-2.0999999999999996</v>
      </c>
      <c r="H7" s="280">
        <f t="shared" si="0"/>
        <v>-2.0999999999999996</v>
      </c>
      <c r="I7" s="280">
        <f t="shared" si="0"/>
        <v>-0.5999999999999979</v>
      </c>
      <c r="J7" s="484">
        <v>-1.4</v>
      </c>
    </row>
    <row r="8" spans="1:10" s="2" customFormat="1" ht="72" thickBot="1">
      <c r="A8" s="278" t="s">
        <v>219</v>
      </c>
      <c r="B8" s="281">
        <f>B5*100/B6</f>
        <v>82.30088495575222</v>
      </c>
      <c r="C8" s="281">
        <v>82.3</v>
      </c>
      <c r="D8" s="281">
        <v>90.1</v>
      </c>
      <c r="E8" s="282">
        <f>E5*100/E6</f>
        <v>92.82986416760336</v>
      </c>
      <c r="F8" s="281">
        <v>93</v>
      </c>
      <c r="G8" s="281">
        <v>85.7</v>
      </c>
      <c r="H8" s="281">
        <f>H5*100/H6</f>
        <v>87.27272727272727</v>
      </c>
      <c r="I8" s="281">
        <v>97.2</v>
      </c>
      <c r="J8" s="482">
        <v>95.2</v>
      </c>
    </row>
    <row r="9" spans="1:9" s="2" customFormat="1" ht="21.75" customHeight="1">
      <c r="A9" s="12"/>
      <c r="B9" s="10"/>
      <c r="C9" s="10"/>
      <c r="D9" s="10"/>
      <c r="E9" s="10"/>
      <c r="F9" s="10"/>
      <c r="G9" s="10"/>
      <c r="H9" s="10"/>
      <c r="I9" s="10"/>
    </row>
    <row r="10" spans="1:9" s="2" customFormat="1" ht="21.75" customHeight="1">
      <c r="A10" s="51"/>
      <c r="B10" s="21"/>
      <c r="C10" s="21"/>
      <c r="D10" s="10"/>
      <c r="E10" s="10"/>
      <c r="F10" s="10"/>
      <c r="G10" s="10"/>
      <c r="H10" s="10"/>
      <c r="I10" s="10"/>
    </row>
    <row r="11" spans="1:9" s="2" customFormat="1" ht="21.75" customHeight="1">
      <c r="A11" s="12"/>
      <c r="B11" s="10"/>
      <c r="C11" s="10"/>
      <c r="D11" s="10"/>
      <c r="E11" s="10"/>
      <c r="F11" s="10"/>
      <c r="G11" s="10"/>
      <c r="H11" s="10"/>
      <c r="I11" s="10"/>
    </row>
    <row r="12" spans="1:9" s="2" customFormat="1" ht="21.75" customHeight="1">
      <c r="A12" s="12"/>
      <c r="B12" s="10"/>
      <c r="C12" s="10"/>
      <c r="D12" s="10"/>
      <c r="E12" s="10"/>
      <c r="F12" s="10"/>
      <c r="G12" s="10"/>
      <c r="H12" s="10"/>
      <c r="I12" s="10"/>
    </row>
    <row r="13" spans="2:9" s="2" customFormat="1" ht="21.75" customHeight="1">
      <c r="B13" s="10"/>
      <c r="C13" s="10"/>
      <c r="D13" s="10"/>
      <c r="E13" s="10"/>
      <c r="F13" s="10"/>
      <c r="G13" s="10"/>
      <c r="H13" s="10"/>
      <c r="I13" s="10"/>
    </row>
    <row r="14" spans="2:9" s="2" customFormat="1" ht="21.75" customHeight="1">
      <c r="B14" s="10"/>
      <c r="C14" s="10"/>
      <c r="D14" s="10"/>
      <c r="E14" s="10"/>
      <c r="F14" s="10"/>
      <c r="G14" s="10"/>
      <c r="H14" s="10"/>
      <c r="I14" s="10"/>
    </row>
    <row r="15" spans="2:9" s="2" customFormat="1" ht="21.75" customHeight="1">
      <c r="B15" s="10"/>
      <c r="C15" s="10"/>
      <c r="D15" s="10"/>
      <c r="E15" s="10"/>
      <c r="F15" s="10"/>
      <c r="G15" s="10"/>
      <c r="H15" s="10"/>
      <c r="I15" s="10"/>
    </row>
    <row r="16" spans="2:9" s="2" customFormat="1" ht="21.75" customHeight="1">
      <c r="B16" s="10"/>
      <c r="C16" s="10"/>
      <c r="D16" s="10"/>
      <c r="E16" s="10"/>
      <c r="F16" s="10"/>
      <c r="G16" s="10"/>
      <c r="H16" s="10"/>
      <c r="I16" s="10"/>
    </row>
    <row r="17" spans="2:9" s="2" customFormat="1" ht="21.75" customHeight="1">
      <c r="B17" s="10"/>
      <c r="C17" s="10"/>
      <c r="D17" s="10"/>
      <c r="E17" s="10"/>
      <c r="F17" s="10"/>
      <c r="G17" s="10"/>
      <c r="H17" s="10"/>
      <c r="I17" s="10"/>
    </row>
    <row r="18" spans="2:9" s="2" customFormat="1" ht="21.75" customHeight="1">
      <c r="B18" s="10"/>
      <c r="C18" s="10"/>
      <c r="D18" s="10"/>
      <c r="E18" s="10"/>
      <c r="F18" s="10"/>
      <c r="G18" s="10"/>
      <c r="H18" s="10"/>
      <c r="I18" s="10"/>
    </row>
    <row r="19" spans="2:9" s="2" customFormat="1" ht="21.75" customHeight="1">
      <c r="B19" s="10"/>
      <c r="C19" s="10"/>
      <c r="D19" s="10"/>
      <c r="E19" s="10"/>
      <c r="F19" s="10"/>
      <c r="G19" s="10"/>
      <c r="H19" s="10"/>
      <c r="I19" s="10"/>
    </row>
    <row r="20" spans="2:9" s="2" customFormat="1" ht="21.75" customHeight="1">
      <c r="B20" s="10"/>
      <c r="C20" s="10"/>
      <c r="D20" s="10"/>
      <c r="E20" s="10"/>
      <c r="F20" s="10"/>
      <c r="G20" s="10"/>
      <c r="H20" s="10"/>
      <c r="I20" s="10"/>
    </row>
    <row r="21" spans="1:9" ht="21.75" customHeight="1">
      <c r="A21" s="2"/>
      <c r="B21" s="10"/>
      <c r="C21" s="10"/>
      <c r="D21" s="10"/>
      <c r="E21" s="10"/>
      <c r="F21" s="10"/>
      <c r="G21" s="10"/>
      <c r="H21" s="10"/>
      <c r="I21" s="10"/>
    </row>
    <row r="22" spans="1:9" ht="21.75" customHeight="1">
      <c r="A22" s="2"/>
      <c r="B22" s="10"/>
      <c r="C22" s="10"/>
      <c r="D22" s="10"/>
      <c r="E22" s="10"/>
      <c r="F22" s="10"/>
      <c r="G22" s="10"/>
      <c r="H22" s="10"/>
      <c r="I22" s="10"/>
    </row>
    <row r="23" spans="1:9" ht="21.75" customHeight="1">
      <c r="A23" s="2"/>
      <c r="B23" s="10"/>
      <c r="C23" s="10"/>
      <c r="D23" s="10"/>
      <c r="E23" s="10"/>
      <c r="F23" s="10"/>
      <c r="G23" s="10"/>
      <c r="H23" s="10"/>
      <c r="I23" s="10"/>
    </row>
    <row r="24" spans="1:9" ht="21.75" customHeight="1">
      <c r="A24" s="157" t="s">
        <v>45</v>
      </c>
      <c r="B24" s="10"/>
      <c r="C24" s="10"/>
      <c r="D24" s="10"/>
      <c r="E24" s="10"/>
      <c r="F24" s="10"/>
      <c r="G24" s="10"/>
      <c r="H24" s="10"/>
      <c r="I24" s="10"/>
    </row>
    <row r="25" spans="1:9" ht="21.75" customHeight="1">
      <c r="A25" s="2"/>
      <c r="B25" s="10"/>
      <c r="C25" s="10"/>
      <c r="D25" s="10"/>
      <c r="E25" s="10"/>
      <c r="F25" s="10"/>
      <c r="G25" s="10"/>
      <c r="H25" s="10"/>
      <c r="I25" s="10"/>
    </row>
    <row r="26" spans="1:9" ht="21.75" customHeight="1">
      <c r="A26" s="2"/>
      <c r="B26" s="10"/>
      <c r="C26" s="10"/>
      <c r="D26" s="10"/>
      <c r="E26" s="10"/>
      <c r="F26" s="10"/>
      <c r="G26" s="10"/>
      <c r="H26" s="10"/>
      <c r="I26" s="10"/>
    </row>
    <row r="27" spans="1:9" ht="21.75" customHeight="1">
      <c r="A27" s="2"/>
      <c r="B27" s="10"/>
      <c r="C27" s="10"/>
      <c r="D27" s="10"/>
      <c r="E27" s="10"/>
      <c r="F27" s="10"/>
      <c r="G27" s="10"/>
      <c r="H27" s="10"/>
      <c r="I27" s="10"/>
    </row>
    <row r="28" spans="1:9" ht="21.75" customHeight="1">
      <c r="A28" s="2"/>
      <c r="B28" s="10"/>
      <c r="C28" s="10"/>
      <c r="D28" s="10"/>
      <c r="E28" s="10"/>
      <c r="F28" s="10"/>
      <c r="G28" s="10"/>
      <c r="H28" s="10"/>
      <c r="I28" s="10"/>
    </row>
    <row r="29" spans="1:9" ht="21.75" customHeight="1">
      <c r="A29" s="2"/>
      <c r="B29" s="10"/>
      <c r="C29" s="10"/>
      <c r="D29" s="10"/>
      <c r="E29" s="10"/>
      <c r="F29" s="10"/>
      <c r="G29" s="10"/>
      <c r="H29" s="10"/>
      <c r="I29" s="10"/>
    </row>
    <row r="30" spans="1:9" ht="21.75" customHeight="1">
      <c r="A30" s="2"/>
      <c r="B30" s="10"/>
      <c r="C30" s="10"/>
      <c r="D30" s="10"/>
      <c r="E30" s="10"/>
      <c r="F30" s="10"/>
      <c r="G30" s="10"/>
      <c r="H30" s="10"/>
      <c r="I30" s="10"/>
    </row>
    <row r="31" spans="1:9" ht="21.75" customHeight="1">
      <c r="A31" s="2"/>
      <c r="B31" s="10"/>
      <c r="C31" s="10"/>
      <c r="D31" s="10"/>
      <c r="E31" s="10"/>
      <c r="F31" s="10"/>
      <c r="G31" s="10"/>
      <c r="H31" s="10"/>
      <c r="I31" s="10"/>
    </row>
    <row r="32" spans="1:9" ht="21.75" customHeight="1">
      <c r="A32" s="2"/>
      <c r="B32" s="10"/>
      <c r="C32" s="10"/>
      <c r="D32" s="10"/>
      <c r="E32" s="10"/>
      <c r="F32" s="10"/>
      <c r="G32" s="10"/>
      <c r="H32" s="10"/>
      <c r="I32" s="10"/>
    </row>
    <row r="33" spans="1:9" ht="21.75" customHeight="1">
      <c r="A33" s="2"/>
      <c r="B33" s="10"/>
      <c r="C33" s="10"/>
      <c r="D33" s="10"/>
      <c r="E33" s="10"/>
      <c r="F33" s="10"/>
      <c r="G33" s="10"/>
      <c r="H33" s="10"/>
      <c r="I33" s="10"/>
    </row>
    <row r="34" spans="1:9" ht="21.75" customHeight="1">
      <c r="A34" s="2"/>
      <c r="B34" s="10"/>
      <c r="C34" s="10"/>
      <c r="D34" s="10"/>
      <c r="E34" s="10"/>
      <c r="F34" s="10"/>
      <c r="G34" s="10"/>
      <c r="H34" s="10"/>
      <c r="I34" s="10"/>
    </row>
    <row r="35" spans="1:9" ht="14.25">
      <c r="A35" s="2"/>
      <c r="B35" s="10"/>
      <c r="C35" s="10"/>
      <c r="D35" s="10"/>
      <c r="E35" s="10"/>
      <c r="F35" s="10"/>
      <c r="G35" s="10"/>
      <c r="H35" s="10"/>
      <c r="I35" s="10"/>
    </row>
    <row r="36" spans="1:9" ht="14.25">
      <c r="A36" s="2"/>
      <c r="B36" s="10"/>
      <c r="C36" s="10"/>
      <c r="D36" s="10"/>
      <c r="E36" s="10"/>
      <c r="F36" s="10"/>
      <c r="G36" s="10"/>
      <c r="H36" s="10"/>
      <c r="I36" s="10"/>
    </row>
    <row r="37" spans="1:9" ht="14.25">
      <c r="A37" s="2"/>
      <c r="B37" s="10"/>
      <c r="C37" s="10"/>
      <c r="D37" s="10"/>
      <c r="E37" s="10"/>
      <c r="F37" s="10"/>
      <c r="G37" s="10"/>
      <c r="H37" s="10"/>
      <c r="I37" s="10"/>
    </row>
    <row r="38" spans="1:9" ht="14.25">
      <c r="A38" s="2"/>
      <c r="B38" s="10"/>
      <c r="C38" s="10"/>
      <c r="D38" s="10"/>
      <c r="E38" s="10"/>
      <c r="F38" s="10"/>
      <c r="G38" s="10"/>
      <c r="H38" s="10"/>
      <c r="I38" s="10"/>
    </row>
    <row r="39" spans="1:9" ht="14.25">
      <c r="A39" s="2"/>
      <c r="B39" s="10"/>
      <c r="C39" s="10"/>
      <c r="D39" s="10"/>
      <c r="E39" s="10"/>
      <c r="F39" s="10"/>
      <c r="G39" s="10"/>
      <c r="H39" s="10"/>
      <c r="I39" s="10"/>
    </row>
    <row r="40" spans="1:9" ht="14.25">
      <c r="A40" s="2"/>
      <c r="B40" s="10"/>
      <c r="C40" s="10"/>
      <c r="D40" s="10"/>
      <c r="E40" s="10"/>
      <c r="F40" s="10"/>
      <c r="G40" s="10"/>
      <c r="H40" s="10"/>
      <c r="I40" s="10"/>
    </row>
    <row r="41" spans="1:9" ht="14.25">
      <c r="A41" s="2"/>
      <c r="B41" s="10"/>
      <c r="C41" s="10"/>
      <c r="D41" s="10"/>
      <c r="E41" s="10"/>
      <c r="F41" s="10"/>
      <c r="G41" s="10"/>
      <c r="H41" s="10"/>
      <c r="I41" s="10"/>
    </row>
    <row r="42" spans="1:9" ht="14.25">
      <c r="A42" s="2"/>
      <c r="B42" s="10"/>
      <c r="C42" s="10"/>
      <c r="D42" s="10"/>
      <c r="E42" s="10"/>
      <c r="F42" s="10"/>
      <c r="G42" s="10"/>
      <c r="H42" s="10"/>
      <c r="I42" s="10"/>
    </row>
    <row r="43" spans="1:9" ht="14.25">
      <c r="A43" s="2"/>
      <c r="B43" s="10"/>
      <c r="C43" s="10"/>
      <c r="D43" s="10"/>
      <c r="E43" s="10"/>
      <c r="F43" s="10"/>
      <c r="G43" s="10"/>
      <c r="H43" s="10"/>
      <c r="I43" s="10"/>
    </row>
    <row r="44" spans="1:9" ht="14.25">
      <c r="A44" s="2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2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2"/>
      <c r="B46" s="10"/>
      <c r="C46" s="10"/>
      <c r="D46" s="10"/>
      <c r="E46" s="10"/>
      <c r="F46" s="10"/>
      <c r="G46" s="10"/>
      <c r="H46" s="10"/>
      <c r="I46" s="10"/>
    </row>
    <row r="47" spans="1:9" ht="14.25">
      <c r="A47" s="2"/>
      <c r="B47" s="10"/>
      <c r="C47" s="10"/>
      <c r="D47" s="10"/>
      <c r="E47" s="10"/>
      <c r="F47" s="10"/>
      <c r="G47" s="10"/>
      <c r="H47" s="10"/>
      <c r="I47" s="10"/>
    </row>
    <row r="48" spans="1:9" ht="14.25">
      <c r="A48" s="2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2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2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2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2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2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2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2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2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2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2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2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2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2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2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2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2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2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2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2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2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2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2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2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2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2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2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2"/>
      <c r="B75" s="10"/>
      <c r="C75" s="10"/>
      <c r="D75" s="10"/>
      <c r="E75" s="10"/>
      <c r="F75" s="10"/>
      <c r="G75" s="10"/>
      <c r="H75" s="10"/>
      <c r="I75" s="10"/>
    </row>
    <row r="76" spans="1:9" ht="14.25">
      <c r="A76" s="2"/>
      <c r="B76" s="10"/>
      <c r="C76" s="10"/>
      <c r="D76" s="10"/>
      <c r="E76" s="10"/>
      <c r="F76" s="10"/>
      <c r="G76" s="10"/>
      <c r="H76" s="10"/>
      <c r="I76" s="10"/>
    </row>
    <row r="77" spans="1:9" ht="14.25">
      <c r="A77" s="2"/>
      <c r="B77" s="10"/>
      <c r="C77" s="10"/>
      <c r="D77" s="10"/>
      <c r="E77" s="10"/>
      <c r="F77" s="10"/>
      <c r="G77" s="10"/>
      <c r="H77" s="10"/>
      <c r="I77" s="10"/>
    </row>
    <row r="78" spans="1:9" ht="14.25">
      <c r="A78" s="2"/>
      <c r="B78" s="10"/>
      <c r="C78" s="10"/>
      <c r="D78" s="10"/>
      <c r="E78" s="10"/>
      <c r="F78" s="10"/>
      <c r="G78" s="10"/>
      <c r="H78" s="10"/>
      <c r="I78" s="10"/>
    </row>
    <row r="79" spans="1:9" ht="14.25">
      <c r="A79" s="2"/>
      <c r="B79" s="10"/>
      <c r="C79" s="10"/>
      <c r="D79" s="10"/>
      <c r="E79" s="10"/>
      <c r="F79" s="10"/>
      <c r="G79" s="10"/>
      <c r="H79" s="10"/>
      <c r="I79" s="10"/>
    </row>
    <row r="80" spans="1:9" ht="14.25">
      <c r="A80" s="2"/>
      <c r="B80" s="10"/>
      <c r="C80" s="10"/>
      <c r="D80" s="10"/>
      <c r="E80" s="10"/>
      <c r="F80" s="10"/>
      <c r="G80" s="10"/>
      <c r="H80" s="10"/>
      <c r="I80" s="10"/>
    </row>
    <row r="81" spans="1:9" ht="14.25">
      <c r="A81" s="2"/>
      <c r="B81" s="10"/>
      <c r="C81" s="10"/>
      <c r="D81" s="10"/>
      <c r="E81" s="10"/>
      <c r="F81" s="10"/>
      <c r="G81" s="10"/>
      <c r="H81" s="10"/>
      <c r="I81" s="10"/>
    </row>
    <row r="82" spans="1:9" ht="14.25">
      <c r="A82" s="2"/>
      <c r="B82" s="10"/>
      <c r="C82" s="10"/>
      <c r="D82" s="10"/>
      <c r="E82" s="10"/>
      <c r="F82" s="10"/>
      <c r="G82" s="10"/>
      <c r="H82" s="10"/>
      <c r="I82" s="10"/>
    </row>
    <row r="83" spans="1:9" ht="14.25">
      <c r="A83" s="2"/>
      <c r="B83" s="10"/>
      <c r="C83" s="10"/>
      <c r="D83" s="10"/>
      <c r="E83" s="10"/>
      <c r="F83" s="10"/>
      <c r="G83" s="10"/>
      <c r="H83" s="10"/>
      <c r="I83" s="10"/>
    </row>
    <row r="84" spans="1:9" ht="14.25">
      <c r="A84" s="2"/>
      <c r="B84" s="10"/>
      <c r="C84" s="10"/>
      <c r="D84" s="10"/>
      <c r="E84" s="10"/>
      <c r="F84" s="10"/>
      <c r="G84" s="10"/>
      <c r="H84" s="10"/>
      <c r="I84" s="10"/>
    </row>
    <row r="85" spans="1:9" ht="14.25">
      <c r="A85" s="2"/>
      <c r="B85" s="10"/>
      <c r="C85" s="10"/>
      <c r="D85" s="10"/>
      <c r="E85" s="10"/>
      <c r="F85" s="10"/>
      <c r="G85" s="10"/>
      <c r="H85" s="10"/>
      <c r="I85" s="10"/>
    </row>
    <row r="86" spans="1:9" ht="14.25">
      <c r="A86" s="2"/>
      <c r="B86" s="10"/>
      <c r="C86" s="10"/>
      <c r="D86" s="10"/>
      <c r="E86" s="10"/>
      <c r="F86" s="10"/>
      <c r="G86" s="10"/>
      <c r="H86" s="10"/>
      <c r="I86" s="10"/>
    </row>
    <row r="87" spans="1:9" ht="14.25">
      <c r="A87" s="2"/>
      <c r="B87" s="10"/>
      <c r="C87" s="10"/>
      <c r="D87" s="10"/>
      <c r="E87" s="10"/>
      <c r="F87" s="10"/>
      <c r="G87" s="10"/>
      <c r="H87" s="10"/>
      <c r="I87" s="10"/>
    </row>
    <row r="88" spans="1:9" ht="14.25">
      <c r="A88" s="2"/>
      <c r="B88" s="10"/>
      <c r="C88" s="10"/>
      <c r="D88" s="10"/>
      <c r="E88" s="10"/>
      <c r="F88" s="10"/>
      <c r="G88" s="10"/>
      <c r="H88" s="10"/>
      <c r="I88" s="10"/>
    </row>
    <row r="89" spans="1:9" ht="14.25">
      <c r="A89" s="2"/>
      <c r="B89" s="10"/>
      <c r="C89" s="10"/>
      <c r="D89" s="10"/>
      <c r="E89" s="10"/>
      <c r="F89" s="10"/>
      <c r="G89" s="10"/>
      <c r="H89" s="10"/>
      <c r="I89" s="10"/>
    </row>
    <row r="90" spans="1:9" ht="14.25">
      <c r="A90" s="2"/>
      <c r="B90" s="10"/>
      <c r="C90" s="10"/>
      <c r="D90" s="10"/>
      <c r="E90" s="10"/>
      <c r="F90" s="10"/>
      <c r="G90" s="10"/>
      <c r="H90" s="10"/>
      <c r="I90" s="10"/>
    </row>
    <row r="91" spans="1:9" ht="14.25">
      <c r="A91" s="2"/>
      <c r="B91" s="10"/>
      <c r="C91" s="10"/>
      <c r="D91" s="10"/>
      <c r="E91" s="10"/>
      <c r="F91" s="10"/>
      <c r="G91" s="10"/>
      <c r="H91" s="10"/>
      <c r="I91" s="10"/>
    </row>
    <row r="92" spans="1:9" ht="14.25">
      <c r="A92" s="2"/>
      <c r="B92" s="10"/>
      <c r="C92" s="10"/>
      <c r="D92" s="10"/>
      <c r="E92" s="10"/>
      <c r="F92" s="10"/>
      <c r="G92" s="10"/>
      <c r="H92" s="10"/>
      <c r="I92" s="10"/>
    </row>
    <row r="93" spans="1:9" ht="14.25">
      <c r="A93" s="2"/>
      <c r="B93" s="10"/>
      <c r="C93" s="10"/>
      <c r="D93" s="10"/>
      <c r="E93" s="10"/>
      <c r="F93" s="10"/>
      <c r="G93" s="10"/>
      <c r="H93" s="10"/>
      <c r="I93" s="10"/>
    </row>
    <row r="94" spans="1:9" ht="14.25">
      <c r="A94" s="2"/>
      <c r="B94" s="10"/>
      <c r="C94" s="10"/>
      <c r="D94" s="10"/>
      <c r="E94" s="10"/>
      <c r="F94" s="10"/>
      <c r="G94" s="10"/>
      <c r="H94" s="10"/>
      <c r="I94" s="10"/>
    </row>
    <row r="95" spans="1:9" ht="14.25">
      <c r="A95" s="2"/>
      <c r="B95" s="10"/>
      <c r="C95" s="10"/>
      <c r="D95" s="10"/>
      <c r="E95" s="10"/>
      <c r="F95" s="10"/>
      <c r="G95" s="10"/>
      <c r="H95" s="10"/>
      <c r="I95" s="10"/>
    </row>
    <row r="96" spans="1:9" ht="14.25">
      <c r="A96" s="2"/>
      <c r="B96" s="10"/>
      <c r="C96" s="10"/>
      <c r="D96" s="10"/>
      <c r="E96" s="10"/>
      <c r="F96" s="10"/>
      <c r="G96" s="10"/>
      <c r="H96" s="10"/>
      <c r="I96" s="10"/>
    </row>
    <row r="97" spans="1:9" ht="14.25">
      <c r="A97" s="2"/>
      <c r="B97" s="10"/>
      <c r="C97" s="10"/>
      <c r="D97" s="10"/>
      <c r="E97" s="10"/>
      <c r="F97" s="10"/>
      <c r="G97" s="10"/>
      <c r="H97" s="10"/>
      <c r="I97" s="10"/>
    </row>
    <row r="98" spans="1:9" ht="14.25">
      <c r="A98" s="2"/>
      <c r="B98" s="10"/>
      <c r="C98" s="10"/>
      <c r="D98" s="10"/>
      <c r="E98" s="10"/>
      <c r="F98" s="10"/>
      <c r="G98" s="10"/>
      <c r="H98" s="10"/>
      <c r="I98" s="10"/>
    </row>
    <row r="99" spans="1:9" ht="14.25">
      <c r="A99" s="2"/>
      <c r="B99" s="10"/>
      <c r="C99" s="10"/>
      <c r="D99" s="10"/>
      <c r="E99" s="10"/>
      <c r="F99" s="10"/>
      <c r="G99" s="10"/>
      <c r="H99" s="10"/>
      <c r="I99" s="10"/>
    </row>
    <row r="100" spans="1:9" ht="14.25">
      <c r="A100" s="2"/>
      <c r="B100" s="10"/>
      <c r="C100" s="10"/>
      <c r="D100" s="10"/>
      <c r="E100" s="10"/>
      <c r="F100" s="10"/>
      <c r="G100" s="10"/>
      <c r="H100" s="10"/>
      <c r="I100" s="10"/>
    </row>
    <row r="101" spans="1:9" ht="14.25">
      <c r="A101" s="2"/>
      <c r="B101" s="10"/>
      <c r="C101" s="10"/>
      <c r="D101" s="10"/>
      <c r="E101" s="10"/>
      <c r="F101" s="10"/>
      <c r="G101" s="10"/>
      <c r="H101" s="10"/>
      <c r="I101" s="10"/>
    </row>
    <row r="102" spans="1:9" ht="14.25">
      <c r="A102" s="2"/>
      <c r="B102" s="10"/>
      <c r="C102" s="10"/>
      <c r="D102" s="10"/>
      <c r="E102" s="10"/>
      <c r="F102" s="10"/>
      <c r="G102" s="10"/>
      <c r="H102" s="10"/>
      <c r="I102" s="10"/>
    </row>
    <row r="103" spans="1:9" ht="14.25">
      <c r="A103" s="2"/>
      <c r="B103" s="10"/>
      <c r="C103" s="10"/>
      <c r="D103" s="10"/>
      <c r="E103" s="10"/>
      <c r="F103" s="10"/>
      <c r="G103" s="10"/>
      <c r="H103" s="10"/>
      <c r="I103" s="10"/>
    </row>
    <row r="104" spans="1:9" ht="14.25">
      <c r="A104" s="2"/>
      <c r="B104" s="10"/>
      <c r="C104" s="10"/>
      <c r="D104" s="10"/>
      <c r="E104" s="10"/>
      <c r="F104" s="10"/>
      <c r="G104" s="10"/>
      <c r="H104" s="10"/>
      <c r="I104" s="10"/>
    </row>
    <row r="105" spans="1:9" ht="14.25">
      <c r="A105" s="2"/>
      <c r="B105" s="10"/>
      <c r="C105" s="10"/>
      <c r="D105" s="10"/>
      <c r="E105" s="10"/>
      <c r="F105" s="10"/>
      <c r="G105" s="10"/>
      <c r="H105" s="10"/>
      <c r="I105" s="10"/>
    </row>
    <row r="106" spans="1:9" ht="14.25">
      <c r="A106" s="2"/>
      <c r="B106" s="10"/>
      <c r="C106" s="10"/>
      <c r="D106" s="10"/>
      <c r="E106" s="10"/>
      <c r="F106" s="10"/>
      <c r="G106" s="10"/>
      <c r="H106" s="10"/>
      <c r="I106" s="10"/>
    </row>
    <row r="107" spans="1:9" ht="14.25">
      <c r="A107" s="2"/>
      <c r="B107" s="10"/>
      <c r="C107" s="10"/>
      <c r="D107" s="10"/>
      <c r="E107" s="10"/>
      <c r="F107" s="10"/>
      <c r="G107" s="10"/>
      <c r="H107" s="10"/>
      <c r="I107" s="10"/>
    </row>
    <row r="108" spans="1:9" ht="14.25">
      <c r="A108" s="2"/>
      <c r="B108" s="10"/>
      <c r="C108" s="10"/>
      <c r="D108" s="10"/>
      <c r="E108" s="10"/>
      <c r="F108" s="10"/>
      <c r="G108" s="10"/>
      <c r="H108" s="10"/>
      <c r="I108" s="10"/>
    </row>
    <row r="109" spans="1:9" ht="14.25">
      <c r="A109" s="2"/>
      <c r="B109" s="10"/>
      <c r="C109" s="10"/>
      <c r="D109" s="10"/>
      <c r="E109" s="10"/>
      <c r="F109" s="10"/>
      <c r="G109" s="10"/>
      <c r="H109" s="10"/>
      <c r="I109" s="10"/>
    </row>
    <row r="110" spans="1:9" ht="14.25">
      <c r="A110" s="2"/>
      <c r="B110" s="10"/>
      <c r="C110" s="10"/>
      <c r="D110" s="10"/>
      <c r="E110" s="10"/>
      <c r="F110" s="10"/>
      <c r="G110" s="10"/>
      <c r="H110" s="10"/>
      <c r="I110" s="10"/>
    </row>
    <row r="111" spans="1:9" ht="14.25">
      <c r="A111" s="2"/>
      <c r="B111" s="10"/>
      <c r="C111" s="10"/>
      <c r="D111" s="10"/>
      <c r="E111" s="10"/>
      <c r="F111" s="10"/>
      <c r="G111" s="10"/>
      <c r="H111" s="10"/>
      <c r="I111" s="10"/>
    </row>
    <row r="112" spans="1:9" ht="14.25">
      <c r="A112" s="2"/>
      <c r="B112" s="10"/>
      <c r="C112" s="10"/>
      <c r="D112" s="10"/>
      <c r="E112" s="10"/>
      <c r="F112" s="10"/>
      <c r="G112" s="10"/>
      <c r="H112" s="10"/>
      <c r="I112" s="10"/>
    </row>
    <row r="113" spans="1:9" ht="14.25">
      <c r="A113" s="2"/>
      <c r="B113" s="10"/>
      <c r="C113" s="10"/>
      <c r="D113" s="10"/>
      <c r="E113" s="10"/>
      <c r="F113" s="10"/>
      <c r="G113" s="10"/>
      <c r="H113" s="10"/>
      <c r="I113" s="10"/>
    </row>
    <row r="114" spans="1:9" ht="14.25">
      <c r="A114" s="2"/>
      <c r="B114" s="10"/>
      <c r="C114" s="10"/>
      <c r="D114" s="10"/>
      <c r="E114" s="10"/>
      <c r="F114" s="10"/>
      <c r="G114" s="10"/>
      <c r="H114" s="10"/>
      <c r="I114" s="10"/>
    </row>
    <row r="115" spans="1:9" ht="14.25">
      <c r="A115" s="2"/>
      <c r="B115" s="10"/>
      <c r="C115" s="10"/>
      <c r="D115" s="10"/>
      <c r="E115" s="10"/>
      <c r="F115" s="10"/>
      <c r="G115" s="10"/>
      <c r="H115" s="10"/>
      <c r="I115" s="10"/>
    </row>
    <row r="116" spans="1:9" ht="14.25">
      <c r="A116" s="2"/>
      <c r="B116" s="10"/>
      <c r="C116" s="10"/>
      <c r="D116" s="10"/>
      <c r="E116" s="10"/>
      <c r="F116" s="10"/>
      <c r="G116" s="10"/>
      <c r="H116" s="10"/>
      <c r="I116" s="10"/>
    </row>
    <row r="117" spans="1:9" ht="14.25">
      <c r="A117" s="2"/>
      <c r="B117" s="10"/>
      <c r="C117" s="10"/>
      <c r="D117" s="10"/>
      <c r="E117" s="10"/>
      <c r="F117" s="10"/>
      <c r="G117" s="10"/>
      <c r="H117" s="10"/>
      <c r="I117" s="10"/>
    </row>
    <row r="118" spans="1:9" ht="14.25">
      <c r="A118" s="2"/>
      <c r="B118" s="10"/>
      <c r="C118" s="10"/>
      <c r="D118" s="10"/>
      <c r="E118" s="10"/>
      <c r="F118" s="10"/>
      <c r="G118" s="10"/>
      <c r="H118" s="10"/>
      <c r="I118" s="10"/>
    </row>
    <row r="119" spans="1:9" ht="14.25">
      <c r="A119" s="2"/>
      <c r="B119" s="10"/>
      <c r="C119" s="10"/>
      <c r="D119" s="10"/>
      <c r="E119" s="10"/>
      <c r="F119" s="10"/>
      <c r="G119" s="10"/>
      <c r="H119" s="10"/>
      <c r="I119" s="10"/>
    </row>
    <row r="120" spans="1:9" ht="14.25">
      <c r="A120" s="2"/>
      <c r="B120" s="10"/>
      <c r="C120" s="10"/>
      <c r="D120" s="10"/>
      <c r="E120" s="10"/>
      <c r="F120" s="10"/>
      <c r="G120" s="10"/>
      <c r="H120" s="10"/>
      <c r="I120" s="10"/>
    </row>
    <row r="121" spans="1:9" ht="14.25">
      <c r="A121" s="2"/>
      <c r="B121" s="10"/>
      <c r="C121" s="10"/>
      <c r="D121" s="10"/>
      <c r="E121" s="10"/>
      <c r="F121" s="10"/>
      <c r="G121" s="10"/>
      <c r="H121" s="10"/>
      <c r="I121" s="10"/>
    </row>
    <row r="122" spans="1:9" ht="14.25">
      <c r="A122" s="2"/>
      <c r="B122" s="10"/>
      <c r="C122" s="10"/>
      <c r="D122" s="10"/>
      <c r="E122" s="10"/>
      <c r="F122" s="10"/>
      <c r="G122" s="10"/>
      <c r="H122" s="10"/>
      <c r="I122" s="10"/>
    </row>
    <row r="123" spans="1:9" ht="14.25">
      <c r="A123" s="2"/>
      <c r="B123" s="10"/>
      <c r="C123" s="10"/>
      <c r="D123" s="10"/>
      <c r="E123" s="10"/>
      <c r="F123" s="10"/>
      <c r="G123" s="10"/>
      <c r="H123" s="10"/>
      <c r="I123" s="10"/>
    </row>
    <row r="124" spans="1:9" ht="14.25">
      <c r="A124" s="2"/>
      <c r="B124" s="10"/>
      <c r="C124" s="10"/>
      <c r="D124" s="10"/>
      <c r="E124" s="10"/>
      <c r="F124" s="10"/>
      <c r="G124" s="10"/>
      <c r="H124" s="10"/>
      <c r="I124" s="10"/>
    </row>
    <row r="125" spans="1:9" ht="14.25">
      <c r="A125" s="2"/>
      <c r="B125" s="10"/>
      <c r="C125" s="10"/>
      <c r="D125" s="10"/>
      <c r="E125" s="10"/>
      <c r="F125" s="10"/>
      <c r="G125" s="10"/>
      <c r="H125" s="10"/>
      <c r="I125" s="10"/>
    </row>
    <row r="126" spans="1:9" ht="14.25">
      <c r="A126" s="2"/>
      <c r="B126" s="10"/>
      <c r="C126" s="10"/>
      <c r="D126" s="10"/>
      <c r="E126" s="10"/>
      <c r="F126" s="10"/>
      <c r="G126" s="10"/>
      <c r="H126" s="10"/>
      <c r="I126" s="10"/>
    </row>
    <row r="127" spans="1:9" ht="14.25">
      <c r="A127" s="2"/>
      <c r="B127" s="10"/>
      <c r="C127" s="10"/>
      <c r="D127" s="10"/>
      <c r="E127" s="10"/>
      <c r="F127" s="10"/>
      <c r="G127" s="10"/>
      <c r="H127" s="10"/>
      <c r="I127" s="10"/>
    </row>
    <row r="128" spans="1:9" ht="14.25">
      <c r="A128" s="2"/>
      <c r="B128" s="10"/>
      <c r="C128" s="10"/>
      <c r="D128" s="10"/>
      <c r="E128" s="10"/>
      <c r="F128" s="10"/>
      <c r="G128" s="10"/>
      <c r="H128" s="10"/>
      <c r="I128" s="10"/>
    </row>
    <row r="129" spans="1:9" ht="14.25">
      <c r="A129" s="2"/>
      <c r="B129" s="10"/>
      <c r="C129" s="10"/>
      <c r="D129" s="10"/>
      <c r="E129" s="10"/>
      <c r="F129" s="10"/>
      <c r="G129" s="10"/>
      <c r="H129" s="10"/>
      <c r="I129" s="10"/>
    </row>
    <row r="130" spans="1:9" ht="14.25">
      <c r="A130" s="2"/>
      <c r="B130" s="10"/>
      <c r="C130" s="10"/>
      <c r="D130" s="10"/>
      <c r="E130" s="10"/>
      <c r="F130" s="10"/>
      <c r="G130" s="10"/>
      <c r="H130" s="10"/>
      <c r="I130" s="10"/>
    </row>
    <row r="131" spans="1:9" ht="14.25">
      <c r="A131" s="2"/>
      <c r="B131" s="10"/>
      <c r="C131" s="10"/>
      <c r="D131" s="10"/>
      <c r="E131" s="10"/>
      <c r="F131" s="10"/>
      <c r="G131" s="10"/>
      <c r="H131" s="10"/>
      <c r="I131" s="10"/>
    </row>
    <row r="132" spans="1:9" ht="14.25">
      <c r="A132" s="2"/>
      <c r="B132" s="10"/>
      <c r="C132" s="10"/>
      <c r="D132" s="10"/>
      <c r="E132" s="10"/>
      <c r="F132" s="10"/>
      <c r="G132" s="10"/>
      <c r="H132" s="10"/>
      <c r="I132" s="10"/>
    </row>
    <row r="133" spans="1:9" ht="14.25">
      <c r="A133" s="2"/>
      <c r="B133" s="10"/>
      <c r="C133" s="10"/>
      <c r="D133" s="10"/>
      <c r="E133" s="10"/>
      <c r="F133" s="10"/>
      <c r="G133" s="10"/>
      <c r="H133" s="10"/>
      <c r="I133" s="10"/>
    </row>
    <row r="134" spans="1:9" ht="14.25">
      <c r="A134" s="2"/>
      <c r="B134" s="10"/>
      <c r="C134" s="10"/>
      <c r="D134" s="10"/>
      <c r="E134" s="10"/>
      <c r="F134" s="10"/>
      <c r="G134" s="10"/>
      <c r="H134" s="10"/>
      <c r="I134" s="10"/>
    </row>
    <row r="135" spans="1:9" ht="14.25">
      <c r="A135" s="2"/>
      <c r="B135" s="10"/>
      <c r="C135" s="10"/>
      <c r="D135" s="10"/>
      <c r="E135" s="10"/>
      <c r="F135" s="10"/>
      <c r="G135" s="10"/>
      <c r="H135" s="10"/>
      <c r="I135" s="10"/>
    </row>
    <row r="136" spans="1:9" ht="14.25">
      <c r="A136" s="2"/>
      <c r="B136" s="10"/>
      <c r="C136" s="10"/>
      <c r="D136" s="10"/>
      <c r="E136" s="10"/>
      <c r="F136" s="10"/>
      <c r="G136" s="10"/>
      <c r="H136" s="10"/>
      <c r="I136" s="10"/>
    </row>
    <row r="137" spans="1:9" ht="14.25">
      <c r="A137" s="2"/>
      <c r="B137" s="10"/>
      <c r="C137" s="10"/>
      <c r="D137" s="10"/>
      <c r="E137" s="10"/>
      <c r="F137" s="10"/>
      <c r="G137" s="10"/>
      <c r="H137" s="10"/>
      <c r="I137" s="10"/>
    </row>
    <row r="138" spans="1:9" ht="14.25">
      <c r="A138" s="2"/>
      <c r="B138" s="10"/>
      <c r="C138" s="10"/>
      <c r="D138" s="10"/>
      <c r="E138" s="10"/>
      <c r="F138" s="10"/>
      <c r="G138" s="10"/>
      <c r="H138" s="10"/>
      <c r="I138" s="10"/>
    </row>
    <row r="139" spans="1:9" ht="14.25">
      <c r="A139" s="2"/>
      <c r="B139" s="10"/>
      <c r="C139" s="10"/>
      <c r="D139" s="10"/>
      <c r="E139" s="10"/>
      <c r="F139" s="10"/>
      <c r="G139" s="10"/>
      <c r="H139" s="10"/>
      <c r="I139" s="10"/>
    </row>
    <row r="140" spans="1:9" ht="14.25">
      <c r="A140" s="2"/>
      <c r="B140" s="10"/>
      <c r="C140" s="10"/>
      <c r="D140" s="10"/>
      <c r="E140" s="10"/>
      <c r="F140" s="10"/>
      <c r="G140" s="10"/>
      <c r="H140" s="10"/>
      <c r="I140" s="10"/>
    </row>
    <row r="141" spans="1:9" ht="14.25">
      <c r="A141" s="2"/>
      <c r="B141" s="10"/>
      <c r="C141" s="10"/>
      <c r="D141" s="10"/>
      <c r="E141" s="10"/>
      <c r="F141" s="10"/>
      <c r="G141" s="10"/>
      <c r="H141" s="10"/>
      <c r="I141" s="10"/>
    </row>
    <row r="142" spans="1:9" ht="14.25">
      <c r="A142" s="2"/>
      <c r="B142" s="10"/>
      <c r="C142" s="10"/>
      <c r="D142" s="10"/>
      <c r="E142" s="10"/>
      <c r="F142" s="10"/>
      <c r="G142" s="10"/>
      <c r="H142" s="10"/>
      <c r="I142" s="10"/>
    </row>
    <row r="143" spans="1:9" ht="14.25">
      <c r="A143" s="2"/>
      <c r="B143" s="10"/>
      <c r="C143" s="10"/>
      <c r="D143" s="10"/>
      <c r="E143" s="10"/>
      <c r="F143" s="10"/>
      <c r="G143" s="10"/>
      <c r="H143" s="10"/>
      <c r="I143" s="10"/>
    </row>
    <row r="144" spans="1:9" ht="14.25">
      <c r="A144" s="2"/>
      <c r="B144" s="10"/>
      <c r="C144" s="10"/>
      <c r="D144" s="10"/>
      <c r="E144" s="10"/>
      <c r="F144" s="10"/>
      <c r="G144" s="10"/>
      <c r="H144" s="10"/>
      <c r="I144" s="10"/>
    </row>
    <row r="145" spans="1:9" ht="14.25">
      <c r="A145" s="2"/>
      <c r="B145" s="10"/>
      <c r="C145" s="10"/>
      <c r="D145" s="10"/>
      <c r="E145" s="10"/>
      <c r="F145" s="10"/>
      <c r="G145" s="10"/>
      <c r="H145" s="10"/>
      <c r="I145" s="10"/>
    </row>
    <row r="146" spans="1:9" ht="14.25">
      <c r="A146" s="2"/>
      <c r="B146" s="10"/>
      <c r="C146" s="10"/>
      <c r="D146" s="10"/>
      <c r="E146" s="10"/>
      <c r="F146" s="10"/>
      <c r="G146" s="10"/>
      <c r="H146" s="10"/>
      <c r="I146" s="10"/>
    </row>
    <row r="147" spans="1:9" ht="14.25">
      <c r="A147" s="2"/>
      <c r="B147" s="10"/>
      <c r="C147" s="10"/>
      <c r="D147" s="10"/>
      <c r="E147" s="10"/>
      <c r="F147" s="10"/>
      <c r="G147" s="10"/>
      <c r="H147" s="10"/>
      <c r="I147" s="10"/>
    </row>
    <row r="148" spans="1:9" ht="14.25">
      <c r="A148" s="2"/>
      <c r="B148" s="10"/>
      <c r="C148" s="10"/>
      <c r="D148" s="10"/>
      <c r="E148" s="10"/>
      <c r="F148" s="10"/>
      <c r="G148" s="10"/>
      <c r="H148" s="10"/>
      <c r="I148" s="10"/>
    </row>
    <row r="149" spans="1:9" ht="14.25">
      <c r="A149" s="2"/>
      <c r="B149" s="10"/>
      <c r="C149" s="10"/>
      <c r="D149" s="10"/>
      <c r="E149" s="10"/>
      <c r="F149" s="10"/>
      <c r="G149" s="10"/>
      <c r="H149" s="10"/>
      <c r="I149" s="10"/>
    </row>
    <row r="150" spans="1:9" ht="14.25">
      <c r="A150" s="2"/>
      <c r="B150" s="10"/>
      <c r="C150" s="10"/>
      <c r="D150" s="10"/>
      <c r="E150" s="10"/>
      <c r="F150" s="10"/>
      <c r="G150" s="10"/>
      <c r="H150" s="10"/>
      <c r="I150" s="10"/>
    </row>
    <row r="151" spans="1:9" ht="14.25">
      <c r="A151" s="2"/>
      <c r="B151" s="10"/>
      <c r="C151" s="10"/>
      <c r="D151" s="10"/>
      <c r="E151" s="10"/>
      <c r="F151" s="10"/>
      <c r="G151" s="10"/>
      <c r="H151" s="10"/>
      <c r="I151" s="10"/>
    </row>
    <row r="152" spans="1:9" ht="14.25">
      <c r="A152" s="2"/>
      <c r="B152" s="10"/>
      <c r="C152" s="10"/>
      <c r="D152" s="10"/>
      <c r="E152" s="10"/>
      <c r="F152" s="10"/>
      <c r="G152" s="10"/>
      <c r="H152" s="10"/>
      <c r="I152" s="10"/>
    </row>
    <row r="153" spans="1:9" ht="14.25">
      <c r="A153" s="2"/>
      <c r="B153" s="10"/>
      <c r="C153" s="10"/>
      <c r="D153" s="10"/>
      <c r="E153" s="10"/>
      <c r="F153" s="10"/>
      <c r="G153" s="10"/>
      <c r="H153" s="10"/>
      <c r="I153" s="10"/>
    </row>
    <row r="154" spans="1:9" ht="14.25">
      <c r="A154" s="2"/>
      <c r="B154" s="10"/>
      <c r="C154" s="10"/>
      <c r="D154" s="10"/>
      <c r="E154" s="10"/>
      <c r="F154" s="10"/>
      <c r="G154" s="10"/>
      <c r="H154" s="10"/>
      <c r="I154" s="10"/>
    </row>
    <row r="155" spans="1:9" ht="14.25">
      <c r="A155" s="2"/>
      <c r="B155" s="10"/>
      <c r="C155" s="10"/>
      <c r="D155" s="10"/>
      <c r="E155" s="10"/>
      <c r="F155" s="10"/>
      <c r="G155" s="10"/>
      <c r="H155" s="10"/>
      <c r="I155" s="10"/>
    </row>
    <row r="156" spans="1:9" ht="14.25">
      <c r="A156" s="2"/>
      <c r="B156" s="10"/>
      <c r="C156" s="10"/>
      <c r="D156" s="10"/>
      <c r="E156" s="10"/>
      <c r="F156" s="10"/>
      <c r="G156" s="10"/>
      <c r="H156" s="10"/>
      <c r="I156" s="10"/>
    </row>
    <row r="157" spans="1:9" ht="14.25">
      <c r="A157" s="2"/>
      <c r="B157" s="10"/>
      <c r="C157" s="10"/>
      <c r="D157" s="10"/>
      <c r="E157" s="10"/>
      <c r="F157" s="10"/>
      <c r="G157" s="10"/>
      <c r="H157" s="10"/>
      <c r="I157" s="10"/>
    </row>
    <row r="158" spans="1:9" ht="14.25">
      <c r="A158" s="2"/>
      <c r="B158" s="10"/>
      <c r="C158" s="10"/>
      <c r="D158" s="10"/>
      <c r="E158" s="10"/>
      <c r="F158" s="10"/>
      <c r="G158" s="10"/>
      <c r="H158" s="10"/>
      <c r="I158" s="10"/>
    </row>
    <row r="159" spans="1:9" ht="14.25">
      <c r="A159" s="2"/>
      <c r="B159" s="10"/>
      <c r="C159" s="10"/>
      <c r="D159" s="10"/>
      <c r="E159" s="10"/>
      <c r="F159" s="10"/>
      <c r="G159" s="10"/>
      <c r="H159" s="10"/>
      <c r="I159" s="10"/>
    </row>
    <row r="160" spans="1:9" ht="14.25">
      <c r="A160" s="2"/>
      <c r="B160" s="10"/>
      <c r="C160" s="10"/>
      <c r="D160" s="10"/>
      <c r="E160" s="10"/>
      <c r="F160" s="10"/>
      <c r="G160" s="10"/>
      <c r="H160" s="10"/>
      <c r="I160" s="10"/>
    </row>
    <row r="161" spans="1:9" ht="14.25">
      <c r="A161" s="2"/>
      <c r="B161" s="10"/>
      <c r="C161" s="10"/>
      <c r="D161" s="10"/>
      <c r="E161" s="10"/>
      <c r="F161" s="10"/>
      <c r="G161" s="10"/>
      <c r="H161" s="10"/>
      <c r="I161" s="10"/>
    </row>
    <row r="162" spans="1:9" ht="14.25">
      <c r="A162" s="2"/>
      <c r="B162" s="10"/>
      <c r="C162" s="10"/>
      <c r="D162" s="10"/>
      <c r="E162" s="10"/>
      <c r="F162" s="10"/>
      <c r="G162" s="10"/>
      <c r="H162" s="10"/>
      <c r="I162" s="10"/>
    </row>
    <row r="163" spans="1:9" ht="14.25">
      <c r="A163" s="2"/>
      <c r="B163" s="10"/>
      <c r="C163" s="10"/>
      <c r="D163" s="10"/>
      <c r="E163" s="10"/>
      <c r="F163" s="10"/>
      <c r="G163" s="10"/>
      <c r="H163" s="10"/>
      <c r="I163" s="10"/>
    </row>
    <row r="164" spans="1:9" ht="14.25">
      <c r="A164" s="2"/>
      <c r="B164" s="10"/>
      <c r="C164" s="10"/>
      <c r="D164" s="10"/>
      <c r="E164" s="10"/>
      <c r="F164" s="10"/>
      <c r="G164" s="10"/>
      <c r="H164" s="10"/>
      <c r="I164" s="10"/>
    </row>
    <row r="165" spans="1:9" ht="14.25">
      <c r="A165" s="2"/>
      <c r="B165" s="10"/>
      <c r="C165" s="10"/>
      <c r="D165" s="10"/>
      <c r="E165" s="10"/>
      <c r="F165" s="10"/>
      <c r="G165" s="10"/>
      <c r="H165" s="10"/>
      <c r="I165" s="10"/>
    </row>
    <row r="166" spans="1:9" ht="14.25">
      <c r="A166" s="2"/>
      <c r="B166" s="10"/>
      <c r="C166" s="10"/>
      <c r="D166" s="10"/>
      <c r="E166" s="10"/>
      <c r="F166" s="10"/>
      <c r="G166" s="10"/>
      <c r="H166" s="10"/>
      <c r="I166" s="10"/>
    </row>
    <row r="167" spans="1:9" ht="14.25">
      <c r="A167" s="2"/>
      <c r="B167" s="10"/>
      <c r="C167" s="10"/>
      <c r="D167" s="10"/>
      <c r="E167" s="10"/>
      <c r="F167" s="10"/>
      <c r="G167" s="10"/>
      <c r="H167" s="10"/>
      <c r="I167" s="10"/>
    </row>
    <row r="168" spans="1:9" ht="14.25">
      <c r="A168" s="2"/>
      <c r="B168" s="10"/>
      <c r="C168" s="10"/>
      <c r="D168" s="10"/>
      <c r="E168" s="10"/>
      <c r="F168" s="10"/>
      <c r="G168" s="10"/>
      <c r="H168" s="10"/>
      <c r="I168" s="10"/>
    </row>
    <row r="169" spans="1:9" ht="14.25">
      <c r="A169" s="2"/>
      <c r="B169" s="10"/>
      <c r="C169" s="10"/>
      <c r="D169" s="10"/>
      <c r="E169" s="10"/>
      <c r="F169" s="10"/>
      <c r="G169" s="10"/>
      <c r="H169" s="10"/>
      <c r="I169" s="10"/>
    </row>
    <row r="170" spans="1:9" ht="14.25">
      <c r="A170" s="2"/>
      <c r="B170" s="10"/>
      <c r="C170" s="10"/>
      <c r="D170" s="10"/>
      <c r="E170" s="10"/>
      <c r="F170" s="10"/>
      <c r="G170" s="10"/>
      <c r="H170" s="10"/>
      <c r="I170" s="10"/>
    </row>
    <row r="171" spans="1:9" ht="14.25">
      <c r="A171" s="2"/>
      <c r="B171" s="10"/>
      <c r="C171" s="10"/>
      <c r="D171" s="10"/>
      <c r="E171" s="10"/>
      <c r="F171" s="10"/>
      <c r="G171" s="10"/>
      <c r="H171" s="10"/>
      <c r="I171" s="10"/>
    </row>
    <row r="172" spans="1:9" ht="14.25">
      <c r="A172" s="2"/>
      <c r="B172" s="10"/>
      <c r="C172" s="10"/>
      <c r="D172" s="10"/>
      <c r="E172" s="10"/>
      <c r="F172" s="10"/>
      <c r="G172" s="10"/>
      <c r="H172" s="10"/>
      <c r="I172" s="10"/>
    </row>
    <row r="173" spans="1:9" ht="14.25">
      <c r="A173" s="2"/>
      <c r="B173" s="10"/>
      <c r="C173" s="10"/>
      <c r="D173" s="10"/>
      <c r="E173" s="10"/>
      <c r="F173" s="10"/>
      <c r="G173" s="10"/>
      <c r="H173" s="10"/>
      <c r="I173" s="10"/>
    </row>
    <row r="174" spans="1:9" ht="14.25">
      <c r="A174" s="2"/>
      <c r="B174" s="10"/>
      <c r="C174" s="10"/>
      <c r="D174" s="10"/>
      <c r="E174" s="10"/>
      <c r="F174" s="10"/>
      <c r="G174" s="10"/>
      <c r="H174" s="10"/>
      <c r="I174" s="10"/>
    </row>
    <row r="175" spans="1:9" ht="14.25">
      <c r="A175" s="2"/>
      <c r="B175" s="10"/>
      <c r="C175" s="10"/>
      <c r="D175" s="10"/>
      <c r="E175" s="10"/>
      <c r="F175" s="10"/>
      <c r="G175" s="10"/>
      <c r="H175" s="10"/>
      <c r="I175" s="10"/>
    </row>
    <row r="176" spans="1:9" ht="14.25">
      <c r="A176" s="2"/>
      <c r="B176" s="10"/>
      <c r="C176" s="10"/>
      <c r="D176" s="10"/>
      <c r="E176" s="10"/>
      <c r="F176" s="10"/>
      <c r="G176" s="10"/>
      <c r="H176" s="10"/>
      <c r="I176" s="10"/>
    </row>
    <row r="177" spans="1:9" ht="14.25">
      <c r="A177" s="2"/>
      <c r="B177" s="10"/>
      <c r="C177" s="10"/>
      <c r="D177" s="10"/>
      <c r="E177" s="10"/>
      <c r="F177" s="10"/>
      <c r="G177" s="10"/>
      <c r="H177" s="10"/>
      <c r="I177" s="10"/>
    </row>
    <row r="178" spans="1:9" ht="14.25">
      <c r="A178" s="2"/>
      <c r="B178" s="10"/>
      <c r="C178" s="10"/>
      <c r="D178" s="10"/>
      <c r="E178" s="10"/>
      <c r="F178" s="10"/>
      <c r="G178" s="10"/>
      <c r="H178" s="10"/>
      <c r="I178" s="10"/>
    </row>
    <row r="179" spans="1:9" ht="14.25">
      <c r="A179" s="2"/>
      <c r="B179" s="10"/>
      <c r="C179" s="10"/>
      <c r="D179" s="10"/>
      <c r="E179" s="10"/>
      <c r="F179" s="10"/>
      <c r="G179" s="10"/>
      <c r="H179" s="10"/>
      <c r="I179" s="10"/>
    </row>
    <row r="180" spans="1:9" ht="14.25">
      <c r="A180" s="2"/>
      <c r="B180" s="10"/>
      <c r="C180" s="10"/>
      <c r="D180" s="10"/>
      <c r="E180" s="10"/>
      <c r="F180" s="10"/>
      <c r="G180" s="10"/>
      <c r="H180" s="10"/>
      <c r="I180" s="10"/>
    </row>
    <row r="181" spans="1:9" ht="14.25">
      <c r="A181" s="2"/>
      <c r="B181" s="10"/>
      <c r="C181" s="10"/>
      <c r="D181" s="10"/>
      <c r="E181" s="10"/>
      <c r="F181" s="10"/>
      <c r="G181" s="10"/>
      <c r="H181" s="10"/>
      <c r="I181" s="10"/>
    </row>
    <row r="182" spans="1:9" ht="14.25">
      <c r="A182" s="2"/>
      <c r="B182" s="10"/>
      <c r="C182" s="10"/>
      <c r="D182" s="10"/>
      <c r="E182" s="10"/>
      <c r="F182" s="10"/>
      <c r="G182" s="10"/>
      <c r="H182" s="10"/>
      <c r="I182" s="10"/>
    </row>
    <row r="183" spans="1:9" ht="14.25">
      <c r="A183" s="2"/>
      <c r="B183" s="10"/>
      <c r="C183" s="10"/>
      <c r="D183" s="10"/>
      <c r="E183" s="10"/>
      <c r="F183" s="10"/>
      <c r="G183" s="10"/>
      <c r="H183" s="10"/>
      <c r="I183" s="10"/>
    </row>
    <row r="184" spans="1:9" ht="14.25">
      <c r="A184" s="2"/>
      <c r="B184" s="10"/>
      <c r="C184" s="10"/>
      <c r="D184" s="10"/>
      <c r="E184" s="10"/>
      <c r="F184" s="10"/>
      <c r="G184" s="10"/>
      <c r="H184" s="10"/>
      <c r="I184" s="10"/>
    </row>
    <row r="185" spans="1:9" ht="14.25">
      <c r="A185" s="2"/>
      <c r="B185" s="10"/>
      <c r="C185" s="10"/>
      <c r="D185" s="10"/>
      <c r="E185" s="10"/>
      <c r="F185" s="10"/>
      <c r="G185" s="10"/>
      <c r="H185" s="10"/>
      <c r="I185" s="10"/>
    </row>
    <row r="186" spans="1:9" ht="14.25">
      <c r="A186" s="2"/>
      <c r="B186" s="10"/>
      <c r="C186" s="10"/>
      <c r="D186" s="10"/>
      <c r="E186" s="10"/>
      <c r="F186" s="10"/>
      <c r="G186" s="10"/>
      <c r="H186" s="10"/>
      <c r="I186" s="10"/>
    </row>
    <row r="187" spans="1:9" ht="14.25">
      <c r="A187" s="2"/>
      <c r="B187" s="10"/>
      <c r="C187" s="10"/>
      <c r="D187" s="10"/>
      <c r="E187" s="10"/>
      <c r="F187" s="10"/>
      <c r="G187" s="10"/>
      <c r="H187" s="10"/>
      <c r="I187" s="10"/>
    </row>
    <row r="188" spans="1:9" ht="14.25">
      <c r="A188" s="2"/>
      <c r="B188" s="10"/>
      <c r="C188" s="10"/>
      <c r="D188" s="10"/>
      <c r="E188" s="10"/>
      <c r="F188" s="10"/>
      <c r="G188" s="10"/>
      <c r="H188" s="10"/>
      <c r="I188" s="10"/>
    </row>
    <row r="189" spans="1:9" ht="14.25">
      <c r="A189" s="2"/>
      <c r="B189" s="10"/>
      <c r="C189" s="10"/>
      <c r="D189" s="10"/>
      <c r="E189" s="10"/>
      <c r="F189" s="10"/>
      <c r="G189" s="10"/>
      <c r="H189" s="10"/>
      <c r="I189" s="10"/>
    </row>
    <row r="190" spans="1:9" ht="14.25">
      <c r="A190" s="2"/>
      <c r="B190" s="10"/>
      <c r="C190" s="10"/>
      <c r="D190" s="10"/>
      <c r="E190" s="10"/>
      <c r="F190" s="10"/>
      <c r="G190" s="10"/>
      <c r="H190" s="10"/>
      <c r="I190" s="10"/>
    </row>
    <row r="191" spans="1:9" ht="14.25">
      <c r="A191" s="2"/>
      <c r="B191" s="10"/>
      <c r="C191" s="10"/>
      <c r="D191" s="10"/>
      <c r="E191" s="10"/>
      <c r="F191" s="10"/>
      <c r="G191" s="10"/>
      <c r="H191" s="10"/>
      <c r="I191" s="10"/>
    </row>
    <row r="192" spans="1:9" ht="14.25">
      <c r="A192" s="2"/>
      <c r="B192" s="10"/>
      <c r="C192" s="10"/>
      <c r="D192" s="10"/>
      <c r="E192" s="10"/>
      <c r="F192" s="10"/>
      <c r="G192" s="10"/>
      <c r="H192" s="10"/>
      <c r="I192" s="10"/>
    </row>
    <row r="193" spans="1:9" ht="14.25">
      <c r="A193" s="2"/>
      <c r="B193" s="10"/>
      <c r="C193" s="10"/>
      <c r="D193" s="10"/>
      <c r="E193" s="10"/>
      <c r="F193" s="10"/>
      <c r="G193" s="10"/>
      <c r="H193" s="10"/>
      <c r="I193" s="10"/>
    </row>
    <row r="194" spans="1:9" ht="14.25">
      <c r="A194" s="2"/>
      <c r="B194" s="10"/>
      <c r="C194" s="10"/>
      <c r="D194" s="10"/>
      <c r="E194" s="10"/>
      <c r="F194" s="10"/>
      <c r="G194" s="10"/>
      <c r="H194" s="10"/>
      <c r="I194" s="10"/>
    </row>
    <row r="195" spans="1:9" ht="14.25">
      <c r="A195" s="2"/>
      <c r="B195" s="10"/>
      <c r="C195" s="10"/>
      <c r="D195" s="10"/>
      <c r="E195" s="10"/>
      <c r="F195" s="10"/>
      <c r="G195" s="10"/>
      <c r="H195" s="10"/>
      <c r="I195" s="10"/>
    </row>
    <row r="196" spans="1:9" ht="14.25">
      <c r="A196" s="2"/>
      <c r="B196" s="10"/>
      <c r="C196" s="10"/>
      <c r="D196" s="10"/>
      <c r="E196" s="10"/>
      <c r="F196" s="10"/>
      <c r="G196" s="10"/>
      <c r="H196" s="10"/>
      <c r="I196" s="10"/>
    </row>
    <row r="197" spans="1:9" ht="14.25">
      <c r="A197" s="2"/>
      <c r="B197" s="10"/>
      <c r="C197" s="10"/>
      <c r="D197" s="10"/>
      <c r="E197" s="10"/>
      <c r="F197" s="10"/>
      <c r="G197" s="10"/>
      <c r="H197" s="10"/>
      <c r="I197" s="10"/>
    </row>
    <row r="198" spans="1:9" ht="14.25">
      <c r="A198" s="2"/>
      <c r="B198" s="10"/>
      <c r="C198" s="10"/>
      <c r="D198" s="10"/>
      <c r="E198" s="10"/>
      <c r="F198" s="10"/>
      <c r="G198" s="10"/>
      <c r="H198" s="10"/>
      <c r="I198" s="10"/>
    </row>
    <row r="199" spans="1:9" ht="14.25">
      <c r="A199" s="2"/>
      <c r="B199" s="10"/>
      <c r="C199" s="10"/>
      <c r="D199" s="10"/>
      <c r="E199" s="10"/>
      <c r="F199" s="10"/>
      <c r="G199" s="10"/>
      <c r="H199" s="10"/>
      <c r="I199" s="10"/>
    </row>
    <row r="200" spans="1:9" ht="14.25">
      <c r="A200" s="2"/>
      <c r="B200" s="10"/>
      <c r="C200" s="10"/>
      <c r="D200" s="10"/>
      <c r="E200" s="10"/>
      <c r="F200" s="10"/>
      <c r="G200" s="10"/>
      <c r="H200" s="10"/>
      <c r="I200" s="10"/>
    </row>
    <row r="201" spans="1:9" ht="14.25">
      <c r="A201" s="2"/>
      <c r="B201" s="10"/>
      <c r="C201" s="10"/>
      <c r="D201" s="10"/>
      <c r="E201" s="10"/>
      <c r="F201" s="10"/>
      <c r="G201" s="10"/>
      <c r="H201" s="10"/>
      <c r="I201" s="10"/>
    </row>
    <row r="202" spans="1:9" ht="14.25">
      <c r="A202" s="2"/>
      <c r="B202" s="10"/>
      <c r="C202" s="10"/>
      <c r="D202" s="10"/>
      <c r="E202" s="10"/>
      <c r="F202" s="10"/>
      <c r="G202" s="10"/>
      <c r="H202" s="10"/>
      <c r="I202" s="10"/>
    </row>
    <row r="203" spans="1:9" ht="14.25">
      <c r="A203" s="2"/>
      <c r="B203" s="10"/>
      <c r="C203" s="10"/>
      <c r="D203" s="10"/>
      <c r="E203" s="10"/>
      <c r="F203" s="10"/>
      <c r="G203" s="10"/>
      <c r="H203" s="10"/>
      <c r="I203" s="10"/>
    </row>
    <row r="204" spans="1:9" ht="14.25">
      <c r="A204" s="2"/>
      <c r="B204" s="10"/>
      <c r="C204" s="10"/>
      <c r="D204" s="10"/>
      <c r="E204" s="10"/>
      <c r="F204" s="10"/>
      <c r="G204" s="10"/>
      <c r="H204" s="10"/>
      <c r="I204" s="10"/>
    </row>
    <row r="205" spans="1:9" ht="14.25">
      <c r="A205" s="2"/>
      <c r="B205" s="10"/>
      <c r="C205" s="10"/>
      <c r="D205" s="10"/>
      <c r="E205" s="10"/>
      <c r="F205" s="10"/>
      <c r="G205" s="10"/>
      <c r="H205" s="10"/>
      <c r="I205" s="10"/>
    </row>
    <row r="206" spans="1:9" ht="14.25">
      <c r="A206" s="2"/>
      <c r="B206" s="10"/>
      <c r="C206" s="10"/>
      <c r="D206" s="10"/>
      <c r="E206" s="10"/>
      <c r="F206" s="10"/>
      <c r="G206" s="10"/>
      <c r="H206" s="10"/>
      <c r="I206" s="10"/>
    </row>
    <row r="207" spans="1:9" ht="14.25">
      <c r="A207" s="2"/>
      <c r="B207" s="10"/>
      <c r="C207" s="10"/>
      <c r="D207" s="10"/>
      <c r="E207" s="10"/>
      <c r="F207" s="10"/>
      <c r="G207" s="10"/>
      <c r="H207" s="10"/>
      <c r="I207" s="10"/>
    </row>
    <row r="208" spans="1:9" ht="14.25">
      <c r="A208" s="2"/>
      <c r="B208" s="10"/>
      <c r="C208" s="10"/>
      <c r="D208" s="10"/>
      <c r="E208" s="10"/>
      <c r="F208" s="10"/>
      <c r="G208" s="10"/>
      <c r="H208" s="10"/>
      <c r="I208" s="10"/>
    </row>
    <row r="209" spans="1:9" ht="14.25">
      <c r="A209" s="2"/>
      <c r="B209" s="14"/>
      <c r="C209" s="14"/>
      <c r="D209" s="14"/>
      <c r="E209" s="14"/>
      <c r="F209" s="14"/>
      <c r="G209" s="14"/>
      <c r="H209" s="14"/>
      <c r="I209" s="14"/>
    </row>
    <row r="210" spans="1:9" ht="14.25">
      <c r="A210" s="2"/>
      <c r="B210" s="14"/>
      <c r="C210" s="14"/>
      <c r="D210" s="14"/>
      <c r="E210" s="14"/>
      <c r="F210" s="14"/>
      <c r="G210" s="14"/>
      <c r="H210" s="14"/>
      <c r="I210" s="14"/>
    </row>
    <row r="211" spans="1:9" ht="14.25">
      <c r="A211" s="2"/>
      <c r="B211" s="14"/>
      <c r="C211" s="14"/>
      <c r="D211" s="14"/>
      <c r="E211" s="14"/>
      <c r="F211" s="14"/>
      <c r="G211" s="14"/>
      <c r="H211" s="14"/>
      <c r="I211" s="14"/>
    </row>
    <row r="212" spans="1:9" ht="14.25">
      <c r="A212" s="2"/>
      <c r="B212" s="14"/>
      <c r="C212" s="14"/>
      <c r="D212" s="14"/>
      <c r="E212" s="14"/>
      <c r="F212" s="14"/>
      <c r="G212" s="14"/>
      <c r="H212" s="14"/>
      <c r="I212" s="14"/>
    </row>
    <row r="213" spans="1:9" ht="14.25">
      <c r="A213" s="2"/>
      <c r="B213" s="14"/>
      <c r="C213" s="14"/>
      <c r="D213" s="14"/>
      <c r="E213" s="14"/>
      <c r="F213" s="14"/>
      <c r="G213" s="14"/>
      <c r="H213" s="14"/>
      <c r="I213" s="14"/>
    </row>
    <row r="214" spans="1:9" ht="14.25">
      <c r="A214" s="2"/>
      <c r="B214" s="14"/>
      <c r="C214" s="14"/>
      <c r="D214" s="14"/>
      <c r="E214" s="14"/>
      <c r="F214" s="14"/>
      <c r="G214" s="14"/>
      <c r="H214" s="14"/>
      <c r="I214" s="14"/>
    </row>
    <row r="215" spans="1:9" ht="14.25">
      <c r="A215" s="2"/>
      <c r="B215" s="14"/>
      <c r="C215" s="14"/>
      <c r="D215" s="14"/>
      <c r="E215" s="14"/>
      <c r="F215" s="14"/>
      <c r="G215" s="14"/>
      <c r="H215" s="14"/>
      <c r="I215" s="14"/>
    </row>
    <row r="216" spans="1:9" ht="14.25">
      <c r="A216" s="2"/>
      <c r="B216" s="14"/>
      <c r="C216" s="14"/>
      <c r="D216" s="14"/>
      <c r="E216" s="14"/>
      <c r="F216" s="14"/>
      <c r="G216" s="14"/>
      <c r="H216" s="14"/>
      <c r="I216" s="14"/>
    </row>
    <row r="217" spans="1:9" ht="14.25">
      <c r="A217" s="2"/>
      <c r="B217" s="14"/>
      <c r="C217" s="14"/>
      <c r="D217" s="14"/>
      <c r="E217" s="14"/>
      <c r="F217" s="14"/>
      <c r="G217" s="14"/>
      <c r="H217" s="14"/>
      <c r="I217" s="14"/>
    </row>
    <row r="218" spans="1:9" ht="14.25">
      <c r="A218" s="2"/>
      <c r="B218" s="14"/>
      <c r="C218" s="14"/>
      <c r="D218" s="14"/>
      <c r="E218" s="14"/>
      <c r="F218" s="14"/>
      <c r="G218" s="14"/>
      <c r="H218" s="14"/>
      <c r="I218" s="14"/>
    </row>
    <row r="219" spans="1:9" ht="14.25">
      <c r="A219" s="2"/>
      <c r="B219" s="14"/>
      <c r="C219" s="14"/>
      <c r="D219" s="14"/>
      <c r="E219" s="14"/>
      <c r="F219" s="14"/>
      <c r="G219" s="14"/>
      <c r="H219" s="14"/>
      <c r="I219" s="14"/>
    </row>
    <row r="220" spans="1:9" ht="14.25">
      <c r="A220" s="2"/>
      <c r="B220" s="14"/>
      <c r="C220" s="14"/>
      <c r="D220" s="14"/>
      <c r="E220" s="14"/>
      <c r="F220" s="14"/>
      <c r="G220" s="14"/>
      <c r="H220" s="14"/>
      <c r="I220" s="14"/>
    </row>
    <row r="221" spans="1:9" ht="14.25">
      <c r="A221" s="2"/>
      <c r="B221" s="14"/>
      <c r="C221" s="14"/>
      <c r="D221" s="14"/>
      <c r="E221" s="14"/>
      <c r="F221" s="14"/>
      <c r="G221" s="14"/>
      <c r="H221" s="14"/>
      <c r="I221" s="14"/>
    </row>
    <row r="222" spans="1:9" ht="14.25">
      <c r="A222" s="2"/>
      <c r="B222" s="14"/>
      <c r="C222" s="14"/>
      <c r="D222" s="14"/>
      <c r="E222" s="14"/>
      <c r="F222" s="14"/>
      <c r="G222" s="14"/>
      <c r="H222" s="14"/>
      <c r="I222" s="14"/>
    </row>
    <row r="223" spans="1:9" ht="14.25">
      <c r="A223" s="2"/>
      <c r="B223" s="14"/>
      <c r="C223" s="14"/>
      <c r="D223" s="14"/>
      <c r="E223" s="14"/>
      <c r="F223" s="14"/>
      <c r="G223" s="14"/>
      <c r="H223" s="14"/>
      <c r="I223" s="14"/>
    </row>
    <row r="224" spans="1:9" ht="14.25">
      <c r="A224" s="2"/>
      <c r="B224" s="14"/>
      <c r="C224" s="14"/>
      <c r="D224" s="14"/>
      <c r="E224" s="14"/>
      <c r="F224" s="14"/>
      <c r="G224" s="14"/>
      <c r="H224" s="14"/>
      <c r="I224" s="14"/>
    </row>
    <row r="225" spans="1:9" ht="14.25">
      <c r="A225" s="2"/>
      <c r="B225" s="14"/>
      <c r="C225" s="14"/>
      <c r="D225" s="14"/>
      <c r="E225" s="14"/>
      <c r="F225" s="14"/>
      <c r="G225" s="14"/>
      <c r="H225" s="14"/>
      <c r="I225" s="14"/>
    </row>
    <row r="226" spans="1:9" ht="14.25">
      <c r="A226" s="2"/>
      <c r="B226" s="14"/>
      <c r="C226" s="14"/>
      <c r="D226" s="14"/>
      <c r="E226" s="14"/>
      <c r="F226" s="14"/>
      <c r="G226" s="14"/>
      <c r="H226" s="14"/>
      <c r="I226" s="14"/>
    </row>
    <row r="227" spans="1:9" ht="14.25">
      <c r="A227" s="2"/>
      <c r="B227" s="14"/>
      <c r="C227" s="14"/>
      <c r="D227" s="14"/>
      <c r="E227" s="14"/>
      <c r="F227" s="14"/>
      <c r="G227" s="14"/>
      <c r="H227" s="14"/>
      <c r="I227" s="14"/>
    </row>
    <row r="228" spans="1:9" ht="14.25">
      <c r="A228" s="2"/>
      <c r="B228" s="14"/>
      <c r="C228" s="14"/>
      <c r="D228" s="14"/>
      <c r="E228" s="14"/>
      <c r="F228" s="14"/>
      <c r="G228" s="14"/>
      <c r="H228" s="14"/>
      <c r="I228" s="14"/>
    </row>
    <row r="229" spans="1:9" ht="14.25">
      <c r="A229" s="2"/>
      <c r="B229" s="14"/>
      <c r="C229" s="14"/>
      <c r="D229" s="14"/>
      <c r="E229" s="14"/>
      <c r="F229" s="14"/>
      <c r="G229" s="14"/>
      <c r="H229" s="14"/>
      <c r="I229" s="14"/>
    </row>
    <row r="230" spans="1:9" ht="14.25">
      <c r="A230" s="2"/>
      <c r="B230" s="14"/>
      <c r="C230" s="14"/>
      <c r="D230" s="14"/>
      <c r="E230" s="14"/>
      <c r="F230" s="14"/>
      <c r="G230" s="14"/>
      <c r="H230" s="14"/>
      <c r="I230" s="14"/>
    </row>
    <row r="231" spans="1:9" ht="14.25">
      <c r="A231" s="2"/>
      <c r="B231" s="14"/>
      <c r="C231" s="14"/>
      <c r="D231" s="14"/>
      <c r="E231" s="14"/>
      <c r="F231" s="14"/>
      <c r="G231" s="14"/>
      <c r="H231" s="14"/>
      <c r="I231" s="14"/>
    </row>
    <row r="232" spans="1:9" ht="14.25">
      <c r="A232" s="2"/>
      <c r="B232" s="14"/>
      <c r="C232" s="14"/>
      <c r="D232" s="14"/>
      <c r="E232" s="14"/>
      <c r="F232" s="14"/>
      <c r="G232" s="14"/>
      <c r="H232" s="14"/>
      <c r="I232" s="14"/>
    </row>
    <row r="233" spans="1:9" ht="14.25">
      <c r="A233" s="2"/>
      <c r="B233" s="14"/>
      <c r="C233" s="14"/>
      <c r="D233" s="14"/>
      <c r="E233" s="14"/>
      <c r="F233" s="14"/>
      <c r="G233" s="14"/>
      <c r="H233" s="14"/>
      <c r="I233" s="14"/>
    </row>
    <row r="234" spans="1:9" ht="14.25">
      <c r="A234" s="2"/>
      <c r="B234" s="14"/>
      <c r="C234" s="14"/>
      <c r="D234" s="14"/>
      <c r="E234" s="14"/>
      <c r="F234" s="14"/>
      <c r="G234" s="14"/>
      <c r="H234" s="14"/>
      <c r="I234" s="14"/>
    </row>
    <row r="235" spans="1:9" ht="14.25">
      <c r="A235" s="2"/>
      <c r="B235" s="14"/>
      <c r="C235" s="14"/>
      <c r="D235" s="14"/>
      <c r="E235" s="14"/>
      <c r="F235" s="14"/>
      <c r="G235" s="14"/>
      <c r="H235" s="14"/>
      <c r="I235" s="14"/>
    </row>
    <row r="236" spans="1:9" ht="14.25">
      <c r="A236" s="2"/>
      <c r="B236" s="14"/>
      <c r="C236" s="14"/>
      <c r="D236" s="14"/>
      <c r="E236" s="14"/>
      <c r="F236" s="14"/>
      <c r="G236" s="14"/>
      <c r="H236" s="14"/>
      <c r="I236" s="14"/>
    </row>
    <row r="237" spans="1:9" ht="14.25">
      <c r="A237" s="2"/>
      <c r="B237" s="14"/>
      <c r="C237" s="14"/>
      <c r="D237" s="14"/>
      <c r="E237" s="14"/>
      <c r="F237" s="14"/>
      <c r="G237" s="14"/>
      <c r="H237" s="14"/>
      <c r="I237" s="14"/>
    </row>
    <row r="238" spans="1:9" ht="14.25">
      <c r="A238" s="2"/>
      <c r="B238" s="14"/>
      <c r="C238" s="14"/>
      <c r="D238" s="14"/>
      <c r="E238" s="14"/>
      <c r="F238" s="14"/>
      <c r="G238" s="14"/>
      <c r="H238" s="14"/>
      <c r="I238" s="14"/>
    </row>
    <row r="239" spans="1:9" ht="14.25">
      <c r="A239" s="2"/>
      <c r="B239" s="14"/>
      <c r="C239" s="14"/>
      <c r="D239" s="14"/>
      <c r="E239" s="14"/>
      <c r="F239" s="14"/>
      <c r="G239" s="14"/>
      <c r="H239" s="14"/>
      <c r="I239" s="14"/>
    </row>
    <row r="240" spans="1:9" ht="14.25">
      <c r="A240" s="2"/>
      <c r="B240" s="14"/>
      <c r="C240" s="14"/>
      <c r="D240" s="14"/>
      <c r="E240" s="14"/>
      <c r="F240" s="14"/>
      <c r="G240" s="14"/>
      <c r="H240" s="14"/>
      <c r="I240" s="14"/>
    </row>
    <row r="241" spans="1:9" ht="14.25">
      <c r="A241" s="2"/>
      <c r="B241" s="14"/>
      <c r="C241" s="14"/>
      <c r="D241" s="14"/>
      <c r="E241" s="14"/>
      <c r="F241" s="14"/>
      <c r="G241" s="14"/>
      <c r="H241" s="14"/>
      <c r="I241" s="14"/>
    </row>
    <row r="242" spans="1:9" ht="14.25">
      <c r="A242" s="2"/>
      <c r="B242" s="14"/>
      <c r="C242" s="14"/>
      <c r="D242" s="14"/>
      <c r="E242" s="14"/>
      <c r="F242" s="14"/>
      <c r="G242" s="14"/>
      <c r="H242" s="14"/>
      <c r="I242" s="14"/>
    </row>
    <row r="243" spans="2:9" ht="14.25">
      <c r="B243" s="15"/>
      <c r="C243" s="15"/>
      <c r="D243" s="15"/>
      <c r="E243" s="15"/>
      <c r="F243" s="15"/>
      <c r="G243" s="15"/>
      <c r="H243" s="15"/>
      <c r="I243" s="15"/>
    </row>
    <row r="244" spans="2:9" ht="14.25">
      <c r="B244" s="15"/>
      <c r="C244" s="15"/>
      <c r="D244" s="15"/>
      <c r="E244" s="15"/>
      <c r="F244" s="15"/>
      <c r="G244" s="15"/>
      <c r="H244" s="15"/>
      <c r="I244" s="15"/>
    </row>
    <row r="245" spans="2:9" ht="14.25">
      <c r="B245" s="15"/>
      <c r="C245" s="15"/>
      <c r="D245" s="15"/>
      <c r="E245" s="15"/>
      <c r="F245" s="15"/>
      <c r="G245" s="15"/>
      <c r="H245" s="15"/>
      <c r="I245" s="15"/>
    </row>
    <row r="246" spans="2:9" ht="14.25">
      <c r="B246" s="15"/>
      <c r="C246" s="15"/>
      <c r="D246" s="15"/>
      <c r="E246" s="15"/>
      <c r="F246" s="15"/>
      <c r="G246" s="15"/>
      <c r="H246" s="15"/>
      <c r="I246" s="15"/>
    </row>
    <row r="247" spans="2:9" ht="14.25">
      <c r="B247" s="15"/>
      <c r="C247" s="15"/>
      <c r="D247" s="15"/>
      <c r="E247" s="15"/>
      <c r="F247" s="15"/>
      <c r="G247" s="15"/>
      <c r="H247" s="15"/>
      <c r="I247" s="15"/>
    </row>
    <row r="248" spans="2:9" ht="14.25">
      <c r="B248" s="15"/>
      <c r="C248" s="15"/>
      <c r="D248" s="15"/>
      <c r="E248" s="15"/>
      <c r="F248" s="15"/>
      <c r="G248" s="15"/>
      <c r="H248" s="15"/>
      <c r="I248" s="15"/>
    </row>
    <row r="249" spans="2:9" ht="14.25">
      <c r="B249" s="15"/>
      <c r="C249" s="15"/>
      <c r="D249" s="15"/>
      <c r="E249" s="15"/>
      <c r="F249" s="15"/>
      <c r="G249" s="15"/>
      <c r="H249" s="15"/>
      <c r="I249" s="15"/>
    </row>
    <row r="250" spans="2:9" ht="14.25">
      <c r="B250" s="15"/>
      <c r="C250" s="15"/>
      <c r="D250" s="15"/>
      <c r="E250" s="15"/>
      <c r="F250" s="15"/>
      <c r="G250" s="15"/>
      <c r="H250" s="15"/>
      <c r="I250" s="15"/>
    </row>
    <row r="251" spans="2:9" ht="14.25">
      <c r="B251" s="15"/>
      <c r="C251" s="15"/>
      <c r="D251" s="15"/>
      <c r="E251" s="15"/>
      <c r="F251" s="15"/>
      <c r="G251" s="15"/>
      <c r="H251" s="15"/>
      <c r="I251" s="15"/>
    </row>
    <row r="252" spans="2:9" ht="14.25">
      <c r="B252" s="15"/>
      <c r="C252" s="15"/>
      <c r="D252" s="15"/>
      <c r="E252" s="15"/>
      <c r="F252" s="15"/>
      <c r="G252" s="15"/>
      <c r="H252" s="15"/>
      <c r="I252" s="15"/>
    </row>
    <row r="253" spans="2:9" ht="14.25">
      <c r="B253" s="15"/>
      <c r="C253" s="15"/>
      <c r="D253" s="15"/>
      <c r="E253" s="15"/>
      <c r="F253" s="15"/>
      <c r="G253" s="15"/>
      <c r="H253" s="15"/>
      <c r="I253" s="15"/>
    </row>
    <row r="254" spans="2:9" ht="14.25">
      <c r="B254" s="15"/>
      <c r="C254" s="15"/>
      <c r="D254" s="15"/>
      <c r="E254" s="15"/>
      <c r="F254" s="15"/>
      <c r="G254" s="15"/>
      <c r="H254" s="15"/>
      <c r="I254" s="15"/>
    </row>
    <row r="255" spans="2:9" ht="14.25">
      <c r="B255" s="15"/>
      <c r="C255" s="15"/>
      <c r="D255" s="15"/>
      <c r="E255" s="15"/>
      <c r="F255" s="15"/>
      <c r="G255" s="15"/>
      <c r="H255" s="15"/>
      <c r="I255" s="15"/>
    </row>
    <row r="256" spans="2:9" ht="14.25">
      <c r="B256" s="15"/>
      <c r="C256" s="15"/>
      <c r="D256" s="15"/>
      <c r="E256" s="15"/>
      <c r="F256" s="15"/>
      <c r="G256" s="15"/>
      <c r="H256" s="15"/>
      <c r="I256" s="15"/>
    </row>
    <row r="257" spans="2:9" ht="14.25">
      <c r="B257" s="15"/>
      <c r="C257" s="15"/>
      <c r="D257" s="15"/>
      <c r="E257" s="15"/>
      <c r="F257" s="15"/>
      <c r="G257" s="15"/>
      <c r="H257" s="15"/>
      <c r="I257" s="15"/>
    </row>
    <row r="258" spans="2:9" ht="14.25">
      <c r="B258" s="15"/>
      <c r="C258" s="15"/>
      <c r="D258" s="15"/>
      <c r="E258" s="15"/>
      <c r="F258" s="15"/>
      <c r="G258" s="15"/>
      <c r="H258" s="15"/>
      <c r="I258" s="15"/>
    </row>
    <row r="259" spans="2:9" ht="14.25">
      <c r="B259" s="15"/>
      <c r="C259" s="15"/>
      <c r="D259" s="15"/>
      <c r="E259" s="15"/>
      <c r="F259" s="15"/>
      <c r="G259" s="15"/>
      <c r="H259" s="15"/>
      <c r="I259" s="15"/>
    </row>
    <row r="260" spans="2:9" ht="14.25">
      <c r="B260" s="15"/>
      <c r="C260" s="15"/>
      <c r="D260" s="15"/>
      <c r="E260" s="15"/>
      <c r="F260" s="15"/>
      <c r="G260" s="15"/>
      <c r="H260" s="15"/>
      <c r="I260" s="15"/>
    </row>
  </sheetData>
  <sheetProtection/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46.625" style="3" bestFit="1" customWidth="1"/>
    <col min="2" max="2" width="7.875" style="69" hidden="1" customWidth="1"/>
    <col min="3" max="3" width="5.625" style="69" hidden="1" customWidth="1"/>
    <col min="4" max="4" width="7.875" style="69" hidden="1" customWidth="1"/>
    <col min="5" max="6" width="5.625" style="69" hidden="1" customWidth="1"/>
    <col min="7" max="8" width="8.00390625" style="69" customWidth="1"/>
    <col min="9" max="9" width="7.875" style="69" customWidth="1"/>
    <col min="10" max="10" width="8.00390625" style="3" customWidth="1"/>
    <col min="11" max="11" width="5.75390625" style="3" customWidth="1"/>
    <col min="12" max="12" width="9.125" style="3" customWidth="1"/>
    <col min="13" max="13" width="9.375" style="3" customWidth="1"/>
    <col min="14" max="16384" width="9.125" style="3" customWidth="1"/>
  </cols>
  <sheetData>
    <row r="1" spans="1:9" ht="23.25" customHeight="1">
      <c r="A1" s="698" t="s">
        <v>26</v>
      </c>
      <c r="B1" s="698"/>
      <c r="C1" s="698"/>
      <c r="D1" s="698"/>
      <c r="E1" s="698"/>
      <c r="F1" s="698"/>
      <c r="G1" s="698"/>
      <c r="H1" s="3"/>
      <c r="I1" s="3"/>
    </row>
    <row r="2" spans="1:9" ht="30" customHeight="1">
      <c r="A2" s="699" t="s">
        <v>127</v>
      </c>
      <c r="B2" s="699"/>
      <c r="C2" s="699"/>
      <c r="D2" s="699"/>
      <c r="E2" s="699"/>
      <c r="F2" s="699"/>
      <c r="G2" s="699"/>
      <c r="H2" s="3"/>
      <c r="I2" s="3"/>
    </row>
    <row r="3" spans="1:9" ht="15" customHeight="1" thickBot="1">
      <c r="A3" s="697"/>
      <c r="B3" s="697"/>
      <c r="C3" s="697"/>
      <c r="D3" s="697"/>
      <c r="E3" s="697"/>
      <c r="F3" s="697"/>
      <c r="G3" s="697"/>
      <c r="H3" s="3"/>
      <c r="I3" s="3"/>
    </row>
    <row r="4" spans="1:10" s="7" customFormat="1" ht="48.75" customHeight="1" thickBot="1">
      <c r="A4" s="115" t="s">
        <v>0</v>
      </c>
      <c r="B4" s="4">
        <v>1999</v>
      </c>
      <c r="C4" s="338">
        <v>1999</v>
      </c>
      <c r="D4" s="338">
        <v>2000</v>
      </c>
      <c r="E4" s="338">
        <v>2000</v>
      </c>
      <c r="F4" s="338">
        <v>2001</v>
      </c>
      <c r="G4" s="339">
        <v>2001</v>
      </c>
      <c r="H4" s="339">
        <v>2002</v>
      </c>
      <c r="I4" s="339">
        <v>2003</v>
      </c>
      <c r="J4" s="339">
        <v>2004</v>
      </c>
    </row>
    <row r="5" spans="1:14" ht="20.25" customHeight="1" thickTop="1">
      <c r="A5" s="117" t="s">
        <v>1</v>
      </c>
      <c r="B5" s="65">
        <v>310.2</v>
      </c>
      <c r="C5" s="70">
        <f>B5/$B$15*100</f>
        <v>3.032584148833208</v>
      </c>
      <c r="D5" s="70">
        <v>300.1</v>
      </c>
      <c r="E5" s="77">
        <f aca="true" t="shared" si="0" ref="E5:E14">D5/$D$15*100</f>
        <v>2.5283289102321076</v>
      </c>
      <c r="F5" s="70"/>
      <c r="G5" s="116">
        <v>2.7</v>
      </c>
      <c r="H5" s="116">
        <v>2.81</v>
      </c>
      <c r="I5" s="116">
        <v>2.5</v>
      </c>
      <c r="J5" s="116">
        <v>2.9</v>
      </c>
      <c r="K5" s="34"/>
      <c r="L5" s="34"/>
      <c r="M5" s="270"/>
      <c r="N5" s="13"/>
    </row>
    <row r="6" spans="1:14" ht="20.25" customHeight="1">
      <c r="A6" s="118" t="s">
        <v>22</v>
      </c>
      <c r="B6" s="66">
        <v>52.8</v>
      </c>
      <c r="C6" s="71">
        <f>B6/$B$15*100</f>
        <v>0.5161845359716098</v>
      </c>
      <c r="D6" s="71">
        <v>51</v>
      </c>
      <c r="E6" s="95">
        <f t="shared" si="0"/>
        <v>0.4296726905092885</v>
      </c>
      <c r="F6" s="71"/>
      <c r="G6" s="75">
        <v>0.4</v>
      </c>
      <c r="H6" s="75">
        <v>0.43</v>
      </c>
      <c r="I6" s="75">
        <v>0.4</v>
      </c>
      <c r="J6" s="75">
        <v>0.2</v>
      </c>
      <c r="K6" s="34"/>
      <c r="L6" s="34"/>
      <c r="M6" s="270"/>
      <c r="N6" s="13"/>
    </row>
    <row r="7" spans="1:14" ht="20.25" customHeight="1">
      <c r="A7" s="119" t="s">
        <v>3</v>
      </c>
      <c r="B7" s="66">
        <v>393</v>
      </c>
      <c r="C7" s="71">
        <f aca="true" t="shared" si="1" ref="C7:C14">B7/$B$15*100</f>
        <v>3.8420553529705055</v>
      </c>
      <c r="D7" s="71">
        <v>385.3</v>
      </c>
      <c r="E7" s="95">
        <f t="shared" si="0"/>
        <v>3.2461350520240955</v>
      </c>
      <c r="F7" s="71"/>
      <c r="G7" s="75">
        <v>3.3</v>
      </c>
      <c r="H7" s="75">
        <v>3.02</v>
      </c>
      <c r="I7" s="75">
        <v>2.5</v>
      </c>
      <c r="J7" s="75">
        <v>2.6</v>
      </c>
      <c r="K7" s="34"/>
      <c r="L7" s="34"/>
      <c r="M7" s="270"/>
      <c r="N7" s="13"/>
    </row>
    <row r="8" spans="1:14" ht="20.25" customHeight="1">
      <c r="A8" s="119" t="s">
        <v>23</v>
      </c>
      <c r="B8" s="66">
        <v>485.9</v>
      </c>
      <c r="C8" s="71">
        <f t="shared" si="1"/>
        <v>4.750266402056917</v>
      </c>
      <c r="D8" s="71">
        <v>830.6</v>
      </c>
      <c r="E8" s="95">
        <f t="shared" si="0"/>
        <v>6.9977673870002945</v>
      </c>
      <c r="F8" s="71"/>
      <c r="G8" s="75">
        <v>6.6</v>
      </c>
      <c r="H8" s="75">
        <v>6.06</v>
      </c>
      <c r="I8" s="75">
        <v>5.2</v>
      </c>
      <c r="J8" s="75">
        <v>6.7</v>
      </c>
      <c r="K8" s="34"/>
      <c r="L8" s="34"/>
      <c r="M8" s="270"/>
      <c r="N8" s="13"/>
    </row>
    <row r="9" spans="1:14" ht="20.25" customHeight="1">
      <c r="A9" s="119" t="s">
        <v>24</v>
      </c>
      <c r="B9" s="66">
        <v>13.8</v>
      </c>
      <c r="C9" s="71">
        <f t="shared" si="1"/>
        <v>0.13491186735621621</v>
      </c>
      <c r="D9" s="71">
        <v>14.4</v>
      </c>
      <c r="E9" s="95">
        <f t="shared" si="0"/>
        <v>0.12131934790850499</v>
      </c>
      <c r="F9" s="71"/>
      <c r="G9" s="75">
        <v>0.1</v>
      </c>
      <c r="H9" s="75">
        <v>0.15</v>
      </c>
      <c r="I9" s="75">
        <v>0.1</v>
      </c>
      <c r="J9" s="75">
        <v>0.2</v>
      </c>
      <c r="K9" s="34"/>
      <c r="L9" s="34"/>
      <c r="M9" s="270"/>
      <c r="N9" s="13"/>
    </row>
    <row r="10" spans="1:14" ht="20.25" customHeight="1">
      <c r="A10" s="118" t="s">
        <v>25</v>
      </c>
      <c r="B10" s="66">
        <v>806.8</v>
      </c>
      <c r="C10" s="71">
        <f t="shared" si="1"/>
        <v>7.887456129202554</v>
      </c>
      <c r="D10" s="71">
        <v>941.7</v>
      </c>
      <c r="E10" s="95">
        <f t="shared" si="0"/>
        <v>7.933779855933275</v>
      </c>
      <c r="F10" s="71"/>
      <c r="G10" s="75">
        <v>7.3</v>
      </c>
      <c r="H10" s="75">
        <v>6.91</v>
      </c>
      <c r="I10" s="75">
        <v>5.2</v>
      </c>
      <c r="J10" s="75">
        <v>5.4</v>
      </c>
      <c r="K10" s="34"/>
      <c r="L10" s="34"/>
      <c r="M10" s="270"/>
      <c r="N10" s="13"/>
    </row>
    <row r="11" spans="1:14" ht="20.25" customHeight="1">
      <c r="A11" s="119" t="s">
        <v>7</v>
      </c>
      <c r="B11" s="66">
        <v>2810.1</v>
      </c>
      <c r="C11" s="71">
        <f t="shared" si="1"/>
        <v>27.472162207079943</v>
      </c>
      <c r="D11" s="71">
        <v>3172.7</v>
      </c>
      <c r="E11" s="95">
        <f t="shared" si="0"/>
        <v>26.729853827035676</v>
      </c>
      <c r="F11" s="71"/>
      <c r="G11" s="75">
        <v>27.4</v>
      </c>
      <c r="H11" s="75">
        <v>26.76</v>
      </c>
      <c r="I11" s="75">
        <v>23.7</v>
      </c>
      <c r="J11" s="75">
        <v>24.9</v>
      </c>
      <c r="K11" s="34"/>
      <c r="L11" s="34"/>
      <c r="M11" s="270"/>
      <c r="N11" s="13"/>
    </row>
    <row r="12" spans="1:14" ht="20.25" customHeight="1">
      <c r="A12" s="118" t="s">
        <v>8</v>
      </c>
      <c r="B12" s="66">
        <v>4029.7</v>
      </c>
      <c r="C12" s="71">
        <f t="shared" si="1"/>
        <v>39.39524289024236</v>
      </c>
      <c r="D12" s="71">
        <v>4690.7</v>
      </c>
      <c r="E12" s="95">
        <f t="shared" si="0"/>
        <v>39.51893508572391</v>
      </c>
      <c r="F12" s="71"/>
      <c r="G12" s="75">
        <v>38.6</v>
      </c>
      <c r="H12" s="75">
        <v>39.54</v>
      </c>
      <c r="I12" s="75">
        <v>47.4</v>
      </c>
      <c r="J12" s="75">
        <v>46</v>
      </c>
      <c r="K12" s="34"/>
      <c r="L12" s="34"/>
      <c r="M12" s="270"/>
      <c r="N12" s="13"/>
    </row>
    <row r="13" spans="1:14" ht="20.25" customHeight="1">
      <c r="A13" s="118" t="s">
        <v>9</v>
      </c>
      <c r="B13" s="66">
        <v>1316.9</v>
      </c>
      <c r="C13" s="71">
        <f t="shared" si="1"/>
        <v>12.87430711024646</v>
      </c>
      <c r="D13" s="71">
        <v>1475.4</v>
      </c>
      <c r="E13" s="95">
        <f t="shared" si="0"/>
        <v>12.430178187792242</v>
      </c>
      <c r="F13" s="71"/>
      <c r="G13" s="75">
        <v>13.5</v>
      </c>
      <c r="H13" s="75">
        <v>14.29</v>
      </c>
      <c r="I13" s="75">
        <v>13</v>
      </c>
      <c r="J13" s="75">
        <v>11</v>
      </c>
      <c r="K13" s="34"/>
      <c r="L13" s="34"/>
      <c r="M13" s="270"/>
      <c r="N13" s="13"/>
    </row>
    <row r="14" spans="1:14" ht="20.25" customHeight="1" thickBot="1">
      <c r="A14" s="121" t="s">
        <v>10</v>
      </c>
      <c r="B14" s="67">
        <v>9.7</v>
      </c>
      <c r="C14" s="71">
        <f t="shared" si="1"/>
        <v>0.09482935604023893</v>
      </c>
      <c r="D14" s="72">
        <v>7.6</v>
      </c>
      <c r="E14" s="95">
        <f t="shared" si="0"/>
        <v>0.06402965584059986</v>
      </c>
      <c r="F14" s="72"/>
      <c r="G14" s="75">
        <v>0.1</v>
      </c>
      <c r="H14" s="75">
        <v>0.04</v>
      </c>
      <c r="I14" s="75">
        <v>0</v>
      </c>
      <c r="J14" s="75">
        <v>0</v>
      </c>
      <c r="K14" s="34"/>
      <c r="L14" s="34"/>
      <c r="M14" s="270"/>
      <c r="N14" s="13"/>
    </row>
    <row r="15" spans="1:14" ht="25.5" customHeight="1" thickBot="1" thickTop="1">
      <c r="A15" s="437" t="s">
        <v>11</v>
      </c>
      <c r="B15" s="443">
        <f aca="true" t="shared" si="2" ref="B15:G15">SUM(B5:B14)</f>
        <v>10228.9</v>
      </c>
      <c r="C15" s="443">
        <f t="shared" si="2"/>
        <v>100.00000000000001</v>
      </c>
      <c r="D15" s="439">
        <f t="shared" si="2"/>
        <v>11869.5</v>
      </c>
      <c r="E15" s="439">
        <f t="shared" si="2"/>
        <v>99.99999999999999</v>
      </c>
      <c r="F15" s="439">
        <f t="shared" si="2"/>
        <v>0</v>
      </c>
      <c r="G15" s="444">
        <f t="shared" si="2"/>
        <v>100</v>
      </c>
      <c r="H15" s="444">
        <f>SUM(H5:H14)</f>
        <v>100.01</v>
      </c>
      <c r="I15" s="444">
        <f>SUM(I5:I14)</f>
        <v>100</v>
      </c>
      <c r="J15" s="444">
        <f>SUM(J5:J14)</f>
        <v>99.9</v>
      </c>
      <c r="K15" s="34"/>
      <c r="L15" s="34"/>
      <c r="M15" s="270"/>
      <c r="N15" s="13"/>
    </row>
    <row r="39" ht="14.25">
      <c r="A39" s="157" t="s">
        <v>45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54.75390625" style="3" customWidth="1"/>
    <col min="2" max="4" width="8.00390625" style="69" hidden="1" customWidth="1"/>
    <col min="5" max="5" width="8.00390625" style="69" customWidth="1"/>
    <col min="6" max="6" width="8.00390625" style="69" hidden="1" customWidth="1"/>
    <col min="7" max="9" width="8.00390625" style="69" customWidth="1"/>
    <col min="10" max="16384" width="9.125" style="3" customWidth="1"/>
  </cols>
  <sheetData>
    <row r="1" spans="1:9" ht="23.25" customHeight="1">
      <c r="A1" s="698" t="s">
        <v>41</v>
      </c>
      <c r="B1" s="698"/>
      <c r="C1" s="698"/>
      <c r="D1" s="698"/>
      <c r="E1" s="698"/>
      <c r="F1" s="698"/>
      <c r="G1" s="698"/>
      <c r="H1" s="698"/>
      <c r="I1" s="698"/>
    </row>
    <row r="2" spans="1:9" ht="30" customHeight="1">
      <c r="A2" s="699" t="s">
        <v>128</v>
      </c>
      <c r="B2" s="699"/>
      <c r="C2" s="699"/>
      <c r="D2" s="699"/>
      <c r="E2" s="699"/>
      <c r="F2" s="699"/>
      <c r="G2" s="699"/>
      <c r="H2" s="699"/>
      <c r="I2" s="699"/>
    </row>
    <row r="3" spans="1:9" ht="15" customHeight="1" thickBot="1">
      <c r="A3" s="697"/>
      <c r="B3" s="697"/>
      <c r="C3" s="697"/>
      <c r="D3" s="697"/>
      <c r="E3" s="697"/>
      <c r="F3" s="697"/>
      <c r="G3" s="697"/>
      <c r="H3" s="697"/>
      <c r="I3" s="697"/>
    </row>
    <row r="4" spans="1:9" s="7" customFormat="1" ht="48.75" customHeight="1" thickBot="1">
      <c r="A4" s="115" t="s">
        <v>0</v>
      </c>
      <c r="B4" s="23">
        <v>1999</v>
      </c>
      <c r="C4" s="340">
        <v>2000</v>
      </c>
      <c r="D4" s="338">
        <v>2000</v>
      </c>
      <c r="E4" s="340">
        <v>2001</v>
      </c>
      <c r="F4" s="338">
        <v>2001</v>
      </c>
      <c r="G4" s="341">
        <v>2002</v>
      </c>
      <c r="H4" s="341">
        <v>2003</v>
      </c>
      <c r="I4" s="341">
        <v>2004</v>
      </c>
    </row>
    <row r="5" spans="1:9" ht="20.25" customHeight="1" thickTop="1">
      <c r="A5" s="117" t="s">
        <v>1</v>
      </c>
      <c r="B5" s="74">
        <v>582.4</v>
      </c>
      <c r="C5" s="74">
        <v>4.5</v>
      </c>
      <c r="D5" s="70">
        <v>572.8</v>
      </c>
      <c r="E5" s="77">
        <v>4.6</v>
      </c>
      <c r="F5" s="70"/>
      <c r="G5" s="116">
        <v>4.3</v>
      </c>
      <c r="H5" s="116">
        <v>3.7</v>
      </c>
      <c r="I5" s="116">
        <v>4</v>
      </c>
    </row>
    <row r="6" spans="1:9" ht="20.25" customHeight="1">
      <c r="A6" s="118" t="s">
        <v>22</v>
      </c>
      <c r="B6" s="71">
        <v>125</v>
      </c>
      <c r="C6" s="71">
        <v>0.8</v>
      </c>
      <c r="D6" s="71">
        <v>106.1</v>
      </c>
      <c r="E6" s="95">
        <v>0.8</v>
      </c>
      <c r="F6" s="71"/>
      <c r="G6" s="75">
        <v>0.8</v>
      </c>
      <c r="H6" s="75">
        <v>0.7</v>
      </c>
      <c r="I6" s="75">
        <v>0.7</v>
      </c>
    </row>
    <row r="7" spans="1:9" ht="20.25" customHeight="1">
      <c r="A7" s="119" t="s">
        <v>3</v>
      </c>
      <c r="B7" s="71">
        <v>432</v>
      </c>
      <c r="C7" s="71">
        <v>3.9</v>
      </c>
      <c r="D7" s="71">
        <v>495.7</v>
      </c>
      <c r="E7" s="95">
        <v>3.7</v>
      </c>
      <c r="F7" s="71"/>
      <c r="G7" s="75">
        <v>3.6</v>
      </c>
      <c r="H7" s="75">
        <v>3.3</v>
      </c>
      <c r="I7" s="75">
        <v>3.7</v>
      </c>
    </row>
    <row r="8" spans="1:9" ht="20.25" customHeight="1">
      <c r="A8" s="119" t="s">
        <v>23</v>
      </c>
      <c r="B8" s="71">
        <v>1464.7</v>
      </c>
      <c r="C8" s="71">
        <v>17.5</v>
      </c>
      <c r="D8" s="71">
        <v>2236.4</v>
      </c>
      <c r="E8" s="95">
        <v>15.2</v>
      </c>
      <c r="F8" s="71"/>
      <c r="G8" s="75">
        <v>13.4</v>
      </c>
      <c r="H8" s="75">
        <v>12</v>
      </c>
      <c r="I8" s="75">
        <v>12.5</v>
      </c>
    </row>
    <row r="9" spans="1:9" ht="20.25" customHeight="1">
      <c r="A9" s="119" t="s">
        <v>24</v>
      </c>
      <c r="B9" s="71">
        <v>21.3</v>
      </c>
      <c r="C9" s="71">
        <v>0.2</v>
      </c>
      <c r="D9" s="71">
        <v>30.1</v>
      </c>
      <c r="E9" s="95">
        <v>0.3</v>
      </c>
      <c r="F9" s="71"/>
      <c r="G9" s="75">
        <v>0.2</v>
      </c>
      <c r="H9" s="75">
        <v>0.2</v>
      </c>
      <c r="I9" s="75">
        <v>0.2</v>
      </c>
    </row>
    <row r="10" spans="1:12" ht="20.25" customHeight="1">
      <c r="A10" s="118" t="s">
        <v>25</v>
      </c>
      <c r="B10" s="71">
        <v>1276.5</v>
      </c>
      <c r="C10" s="71">
        <v>10.9</v>
      </c>
      <c r="D10" s="71">
        <v>1399.1</v>
      </c>
      <c r="E10" s="95">
        <v>10.3</v>
      </c>
      <c r="F10" s="71"/>
      <c r="G10" s="75">
        <v>10.7</v>
      </c>
      <c r="H10" s="75">
        <v>9.8</v>
      </c>
      <c r="I10" s="75">
        <v>9.8</v>
      </c>
      <c r="L10" s="284"/>
    </row>
    <row r="11" spans="1:9" ht="20.25" customHeight="1">
      <c r="A11" s="119" t="s">
        <v>7</v>
      </c>
      <c r="B11" s="71">
        <v>2070.8</v>
      </c>
      <c r="C11" s="71">
        <v>17.7</v>
      </c>
      <c r="D11" s="71">
        <v>2266.6</v>
      </c>
      <c r="E11" s="95">
        <v>18.5</v>
      </c>
      <c r="F11" s="71"/>
      <c r="G11" s="75">
        <v>19.1</v>
      </c>
      <c r="H11" s="75">
        <v>19</v>
      </c>
      <c r="I11" s="75">
        <v>19</v>
      </c>
    </row>
    <row r="12" spans="1:11" ht="20.25" customHeight="1">
      <c r="A12" s="118" t="s">
        <v>8</v>
      </c>
      <c r="B12" s="71">
        <v>4272</v>
      </c>
      <c r="C12" s="71">
        <v>35.6</v>
      </c>
      <c r="D12" s="71">
        <v>4556.3</v>
      </c>
      <c r="E12" s="95">
        <v>37.6</v>
      </c>
      <c r="F12" s="71"/>
      <c r="G12" s="75">
        <v>38.2</v>
      </c>
      <c r="H12" s="75">
        <v>41.1</v>
      </c>
      <c r="I12" s="75">
        <v>39.7</v>
      </c>
      <c r="K12" s="284"/>
    </row>
    <row r="13" spans="1:9" ht="20.25" customHeight="1">
      <c r="A13" s="118" t="s">
        <v>9</v>
      </c>
      <c r="B13" s="71">
        <v>1073.9</v>
      </c>
      <c r="C13" s="71">
        <v>8.8</v>
      </c>
      <c r="D13" s="71">
        <v>1121.3</v>
      </c>
      <c r="E13" s="95">
        <v>9</v>
      </c>
      <c r="F13" s="71"/>
      <c r="G13" s="75">
        <v>9.7</v>
      </c>
      <c r="H13" s="75">
        <v>10.2</v>
      </c>
      <c r="I13" s="75">
        <v>10.4</v>
      </c>
    </row>
    <row r="14" spans="1:9" ht="20.25" customHeight="1" thickBot="1">
      <c r="A14" s="120" t="s">
        <v>10</v>
      </c>
      <c r="B14" s="73">
        <v>2.5</v>
      </c>
      <c r="C14" s="73">
        <v>0</v>
      </c>
      <c r="D14" s="73">
        <v>1.8</v>
      </c>
      <c r="E14" s="96">
        <f>D14/$D$15*100</f>
        <v>0.014077677496050434</v>
      </c>
      <c r="F14" s="73"/>
      <c r="G14" s="76">
        <v>0</v>
      </c>
      <c r="H14" s="76">
        <v>0</v>
      </c>
      <c r="I14" s="76">
        <v>0.1</v>
      </c>
    </row>
    <row r="15" spans="1:9" ht="24" customHeight="1" thickBot="1" thickTop="1">
      <c r="A15" s="437" t="s">
        <v>11</v>
      </c>
      <c r="B15" s="438">
        <f aca="true" t="shared" si="0" ref="B15:G15">SUM(B5:B14)</f>
        <v>11321.1</v>
      </c>
      <c r="C15" s="439">
        <f>SUM(C5:C14)</f>
        <v>99.89999999999999</v>
      </c>
      <c r="D15" s="440">
        <f t="shared" si="0"/>
        <v>12786.199999999997</v>
      </c>
      <c r="E15" s="441">
        <f>SUM(E5:E14)</f>
        <v>100.01407767749605</v>
      </c>
      <c r="F15" s="440">
        <f t="shared" si="0"/>
        <v>0</v>
      </c>
      <c r="G15" s="442">
        <f t="shared" si="0"/>
        <v>100.00000000000001</v>
      </c>
      <c r="H15" s="442">
        <f>SUM(H5:H14)</f>
        <v>100.00000000000001</v>
      </c>
      <c r="I15" s="442">
        <f>SUM(I5:I14)</f>
        <v>100.1</v>
      </c>
    </row>
    <row r="16" spans="1:9" ht="22.5" customHeight="1">
      <c r="A16" s="2"/>
      <c r="B16" s="68"/>
      <c r="C16" s="68"/>
      <c r="D16" s="68"/>
      <c r="E16" s="68"/>
      <c r="F16" s="68"/>
      <c r="G16" s="68"/>
      <c r="H16" s="68"/>
      <c r="I16" s="68"/>
    </row>
    <row r="39" ht="14.25">
      <c r="A39" s="157" t="s">
        <v>45</v>
      </c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7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15.625" style="3" customWidth="1"/>
    <col min="2" max="3" width="9.625" style="3" hidden="1" customWidth="1"/>
    <col min="4" max="4" width="0" style="3" hidden="1" customWidth="1"/>
    <col min="5" max="5" width="9.00390625" style="3" hidden="1" customWidth="1"/>
    <col min="6" max="6" width="9.25390625" style="3" customWidth="1"/>
    <col min="7" max="9" width="9.125" style="3" customWidth="1"/>
    <col min="10" max="10" width="9.00390625" style="3" customWidth="1"/>
    <col min="11" max="13" width="9.125" style="3" customWidth="1"/>
    <col min="14" max="14" width="10.125" style="3" customWidth="1"/>
    <col min="15" max="15" width="10.125" style="3" bestFit="1" customWidth="1"/>
    <col min="16" max="16384" width="9.125" style="3" customWidth="1"/>
  </cols>
  <sheetData>
    <row r="1" spans="1:10" ht="23.25" customHeight="1">
      <c r="A1" s="696" t="s">
        <v>43</v>
      </c>
      <c r="B1" s="696"/>
      <c r="C1" s="696"/>
      <c r="D1" s="696"/>
      <c r="E1" s="696"/>
      <c r="F1" s="696"/>
      <c r="G1" s="696"/>
      <c r="H1" s="696"/>
      <c r="I1" s="696"/>
      <c r="J1" s="32"/>
    </row>
    <row r="2" spans="1:9" ht="46.5" customHeight="1" thickBot="1">
      <c r="A2" s="697" t="s">
        <v>205</v>
      </c>
      <c r="B2" s="697"/>
      <c r="C2" s="697"/>
      <c r="D2" s="697"/>
      <c r="E2" s="697"/>
      <c r="F2" s="697"/>
      <c r="G2" s="697"/>
      <c r="H2" s="697"/>
      <c r="I2" s="697"/>
    </row>
    <row r="3" spans="1:13" ht="25.5" customHeight="1" thickBot="1">
      <c r="A3" s="344"/>
      <c r="B3" s="701">
        <v>1999</v>
      </c>
      <c r="C3" s="702"/>
      <c r="D3" s="703">
        <v>2000</v>
      </c>
      <c r="E3" s="704"/>
      <c r="F3" s="703">
        <v>2001</v>
      </c>
      <c r="G3" s="704"/>
      <c r="H3" s="703">
        <v>2002</v>
      </c>
      <c r="I3" s="704"/>
      <c r="J3" s="703">
        <v>2003</v>
      </c>
      <c r="K3" s="704"/>
      <c r="L3" s="703">
        <v>2004</v>
      </c>
      <c r="M3" s="704"/>
    </row>
    <row r="4" spans="1:13" ht="30" customHeight="1" thickBot="1" thickTop="1">
      <c r="A4" s="345"/>
      <c r="B4" s="505" t="s">
        <v>63</v>
      </c>
      <c r="C4" s="506" t="s">
        <v>40</v>
      </c>
      <c r="D4" s="490" t="s">
        <v>63</v>
      </c>
      <c r="E4" s="507" t="s">
        <v>40</v>
      </c>
      <c r="F4" s="490" t="s">
        <v>63</v>
      </c>
      <c r="G4" s="507" t="s">
        <v>40</v>
      </c>
      <c r="H4" s="490" t="s">
        <v>63</v>
      </c>
      <c r="I4" s="507" t="s">
        <v>40</v>
      </c>
      <c r="J4" s="490" t="s">
        <v>63</v>
      </c>
      <c r="K4" s="507" t="s">
        <v>40</v>
      </c>
      <c r="L4" s="490" t="s">
        <v>63</v>
      </c>
      <c r="M4" s="507" t="s">
        <v>40</v>
      </c>
    </row>
    <row r="5" spans="1:13" s="2" customFormat="1" ht="25.5" customHeight="1" thickBot="1">
      <c r="A5" s="503" t="s">
        <v>64</v>
      </c>
      <c r="B5" s="504">
        <v>23.39</v>
      </c>
      <c r="C5" s="499">
        <v>29.76</v>
      </c>
      <c r="D5" s="522">
        <v>21.46</v>
      </c>
      <c r="E5" s="521">
        <v>30.22</v>
      </c>
      <c r="F5" s="522">
        <v>22.55</v>
      </c>
      <c r="G5" s="521">
        <v>30.04</v>
      </c>
      <c r="H5" s="522">
        <v>23.03</v>
      </c>
      <c r="I5" s="521">
        <v>28.31</v>
      </c>
      <c r="J5" s="522">
        <v>23.6</v>
      </c>
      <c r="K5" s="521">
        <v>25.2</v>
      </c>
      <c r="L5" s="630"/>
      <c r="M5" s="631"/>
    </row>
    <row r="6" spans="1:13" s="2" customFormat="1" ht="25.5" customHeight="1">
      <c r="A6" s="78" t="s">
        <v>59</v>
      </c>
      <c r="B6" s="79">
        <v>16.69</v>
      </c>
      <c r="C6" s="80">
        <v>18.06</v>
      </c>
      <c r="D6" s="526">
        <v>14.71</v>
      </c>
      <c r="E6" s="525">
        <v>17.39</v>
      </c>
      <c r="F6" s="526">
        <v>15.07</v>
      </c>
      <c r="G6" s="525">
        <v>16.63</v>
      </c>
      <c r="H6" s="526">
        <v>15.15</v>
      </c>
      <c r="I6" s="525">
        <v>15.2</v>
      </c>
      <c r="J6" s="526">
        <v>15.3</v>
      </c>
      <c r="K6" s="525">
        <v>12.8</v>
      </c>
      <c r="L6" s="632"/>
      <c r="M6" s="633"/>
    </row>
    <row r="7" spans="1:13" s="2" customFormat="1" ht="25.5" customHeight="1">
      <c r="A7" s="78" t="s">
        <v>57</v>
      </c>
      <c r="B7" s="79">
        <v>2.35</v>
      </c>
      <c r="C7" s="80">
        <v>4.49</v>
      </c>
      <c r="D7" s="526">
        <v>2.1</v>
      </c>
      <c r="E7" s="525">
        <v>4.87</v>
      </c>
      <c r="F7" s="526">
        <v>2.55</v>
      </c>
      <c r="G7" s="525">
        <v>5.37</v>
      </c>
      <c r="H7" s="526">
        <v>2.73</v>
      </c>
      <c r="I7" s="525">
        <v>5.46</v>
      </c>
      <c r="J7" s="526">
        <v>3.4</v>
      </c>
      <c r="K7" s="525">
        <v>5.1</v>
      </c>
      <c r="L7" s="632"/>
      <c r="M7" s="633"/>
    </row>
    <row r="8" spans="1:13" s="2" customFormat="1" ht="25.5" customHeight="1">
      <c r="A8" s="78" t="s">
        <v>65</v>
      </c>
      <c r="B8" s="79">
        <v>2.81</v>
      </c>
      <c r="C8" s="80">
        <v>5.35</v>
      </c>
      <c r="D8" s="526">
        <v>3.06</v>
      </c>
      <c r="E8" s="525">
        <v>5.85</v>
      </c>
      <c r="F8" s="526">
        <v>3.25</v>
      </c>
      <c r="G8" s="525">
        <v>5.81</v>
      </c>
      <c r="H8" s="526">
        <v>3.22</v>
      </c>
      <c r="I8" s="525">
        <v>5.34</v>
      </c>
      <c r="J8" s="526">
        <v>3.5</v>
      </c>
      <c r="K8" s="525">
        <v>4.9</v>
      </c>
      <c r="L8" s="632"/>
      <c r="M8" s="633"/>
    </row>
    <row r="9" spans="1:13" s="2" customFormat="1" ht="25.5" customHeight="1">
      <c r="A9" s="78" t="s">
        <v>66</v>
      </c>
      <c r="B9" s="79">
        <v>0.63</v>
      </c>
      <c r="C9" s="80">
        <v>0.84</v>
      </c>
      <c r="D9" s="526">
        <v>0.62</v>
      </c>
      <c r="E9" s="525">
        <v>0.99</v>
      </c>
      <c r="F9" s="526">
        <v>0.6</v>
      </c>
      <c r="G9" s="525">
        <v>0.98</v>
      </c>
      <c r="H9" s="526">
        <v>0.84</v>
      </c>
      <c r="I9" s="525">
        <v>1.02</v>
      </c>
      <c r="J9" s="526">
        <v>0.9</v>
      </c>
      <c r="K9" s="525">
        <v>0.9</v>
      </c>
      <c r="L9" s="632"/>
      <c r="M9" s="633"/>
    </row>
    <row r="10" spans="1:13" s="2" customFormat="1" ht="25.5" customHeight="1">
      <c r="A10" s="11" t="s">
        <v>68</v>
      </c>
      <c r="B10" s="79">
        <v>0.12</v>
      </c>
      <c r="C10" s="80">
        <v>0.74</v>
      </c>
      <c r="D10" s="526">
        <v>0.21</v>
      </c>
      <c r="E10" s="525">
        <v>0.82</v>
      </c>
      <c r="F10" s="526">
        <v>0.22</v>
      </c>
      <c r="G10" s="525">
        <v>0.98</v>
      </c>
      <c r="H10" s="526">
        <v>0.27</v>
      </c>
      <c r="I10" s="525">
        <v>1.02</v>
      </c>
      <c r="J10" s="526">
        <v>0.4</v>
      </c>
      <c r="K10" s="525">
        <v>1.1</v>
      </c>
      <c r="L10" s="526">
        <v>0.5</v>
      </c>
      <c r="M10" s="525">
        <v>1.2</v>
      </c>
    </row>
    <row r="11" spans="1:14" s="2" customFormat="1" ht="25.5" customHeight="1" thickBot="1">
      <c r="A11" s="501" t="s">
        <v>67</v>
      </c>
      <c r="B11" s="104">
        <v>0.08</v>
      </c>
      <c r="C11" s="502">
        <v>0.27</v>
      </c>
      <c r="D11" s="545">
        <v>0.06</v>
      </c>
      <c r="E11" s="519">
        <v>0.3</v>
      </c>
      <c r="F11" s="545">
        <v>0.06</v>
      </c>
      <c r="G11" s="519">
        <v>0.27</v>
      </c>
      <c r="H11" s="545">
        <v>0.07</v>
      </c>
      <c r="I11" s="519">
        <v>0.28</v>
      </c>
      <c r="J11" s="545">
        <v>0.1</v>
      </c>
      <c r="K11" s="519">
        <v>0.4</v>
      </c>
      <c r="L11" s="545">
        <v>0.1</v>
      </c>
      <c r="M11" s="519">
        <v>0.3</v>
      </c>
      <c r="N11" s="283"/>
    </row>
    <row r="12" spans="1:13" s="2" customFormat="1" ht="25.5" customHeight="1" thickBot="1">
      <c r="A12" s="503" t="s">
        <v>13</v>
      </c>
      <c r="B12" s="504">
        <v>79.81</v>
      </c>
      <c r="C12" s="499">
        <v>91.6</v>
      </c>
      <c r="D12" s="522">
        <v>75.53</v>
      </c>
      <c r="E12" s="521">
        <v>91.57</v>
      </c>
      <c r="F12" s="522">
        <v>77.54</v>
      </c>
      <c r="G12" s="521">
        <v>91.53</v>
      </c>
      <c r="H12" s="522">
        <v>78.77</v>
      </c>
      <c r="I12" s="521">
        <v>91.53</v>
      </c>
      <c r="J12" s="522">
        <v>80.2</v>
      </c>
      <c r="K12" s="521">
        <v>91.7</v>
      </c>
      <c r="L12" s="522">
        <v>75.3</v>
      </c>
      <c r="M12" s="521">
        <v>91.2</v>
      </c>
    </row>
    <row r="13" spans="1:17" s="2" customFormat="1" ht="25.5" customHeight="1" thickBot="1">
      <c r="A13" s="244" t="s">
        <v>83</v>
      </c>
      <c r="B13" s="83">
        <v>51.69</v>
      </c>
      <c r="C13" s="84">
        <v>59.38</v>
      </c>
      <c r="D13" s="546">
        <v>48.88</v>
      </c>
      <c r="E13" s="547">
        <v>59.03</v>
      </c>
      <c r="F13" s="546">
        <v>49.76</v>
      </c>
      <c r="G13" s="547">
        <v>59.86</v>
      </c>
      <c r="H13" s="546">
        <v>50.32</v>
      </c>
      <c r="I13" s="547">
        <v>60.53</v>
      </c>
      <c r="J13" s="546">
        <v>51.4</v>
      </c>
      <c r="K13" s="547">
        <v>60.6</v>
      </c>
      <c r="L13" s="546">
        <v>73.6</v>
      </c>
      <c r="M13" s="547">
        <v>85.2</v>
      </c>
      <c r="N13" s="283"/>
      <c r="O13" s="283"/>
      <c r="P13" s="283"/>
      <c r="Q13" s="283"/>
    </row>
    <row r="14" spans="1:17" s="2" customFormat="1" ht="25.5" customHeight="1">
      <c r="A14" s="24" t="s">
        <v>29</v>
      </c>
      <c r="B14" s="80">
        <v>1.55</v>
      </c>
      <c r="C14" s="80">
        <v>1.99</v>
      </c>
      <c r="D14" s="544">
        <v>1.59</v>
      </c>
      <c r="E14" s="572">
        <v>2.09</v>
      </c>
      <c r="F14" s="544">
        <v>1.67</v>
      </c>
      <c r="G14" s="525">
        <v>2.41</v>
      </c>
      <c r="H14" s="526">
        <v>1.81</v>
      </c>
      <c r="I14" s="525">
        <v>2.08</v>
      </c>
      <c r="J14" s="526">
        <v>1.7</v>
      </c>
      <c r="K14" s="525">
        <v>2</v>
      </c>
      <c r="L14" s="526">
        <v>1.7</v>
      </c>
      <c r="M14" s="525">
        <v>2.1</v>
      </c>
      <c r="N14" s="288"/>
      <c r="O14" s="283"/>
      <c r="P14" s="288"/>
      <c r="Q14" s="283"/>
    </row>
    <row r="15" spans="1:17" s="2" customFormat="1" ht="25.5" customHeight="1">
      <c r="A15" s="25" t="s">
        <v>32</v>
      </c>
      <c r="B15" s="81">
        <v>26.14</v>
      </c>
      <c r="C15" s="81">
        <v>27.65</v>
      </c>
      <c r="D15" s="540">
        <v>25.05</v>
      </c>
      <c r="E15" s="572">
        <v>26.77</v>
      </c>
      <c r="F15" s="540">
        <v>24.68</v>
      </c>
      <c r="G15" s="525">
        <v>27.05</v>
      </c>
      <c r="H15" s="526">
        <v>22.62</v>
      </c>
      <c r="I15" s="525">
        <v>25.98</v>
      </c>
      <c r="J15" s="526">
        <v>25.48</v>
      </c>
      <c r="K15" s="525">
        <v>30.8</v>
      </c>
      <c r="L15" s="526">
        <v>23.8</v>
      </c>
      <c r="M15" s="525">
        <v>28.7</v>
      </c>
      <c r="N15" s="288"/>
      <c r="O15" s="283"/>
      <c r="P15" s="288"/>
      <c r="Q15" s="283"/>
    </row>
    <row r="16" spans="1:17" s="2" customFormat="1" ht="25.5" customHeight="1">
      <c r="A16" s="25" t="s">
        <v>69</v>
      </c>
      <c r="B16" s="81">
        <v>0.53</v>
      </c>
      <c r="C16" s="81">
        <v>0.48</v>
      </c>
      <c r="D16" s="540">
        <v>0.49</v>
      </c>
      <c r="E16" s="572">
        <v>0.46</v>
      </c>
      <c r="F16" s="540">
        <v>0.46</v>
      </c>
      <c r="G16" s="525">
        <v>0.46</v>
      </c>
      <c r="H16" s="526">
        <v>0.48</v>
      </c>
      <c r="I16" s="525">
        <v>0.73</v>
      </c>
      <c r="J16" s="541">
        <v>0.5</v>
      </c>
      <c r="K16" s="542">
        <v>0.65</v>
      </c>
      <c r="L16" s="541">
        <v>0.4</v>
      </c>
      <c r="M16" s="542">
        <v>0.8</v>
      </c>
      <c r="N16" s="288"/>
      <c r="O16" s="283"/>
      <c r="P16" s="288"/>
      <c r="Q16" s="283"/>
    </row>
    <row r="17" spans="1:17" s="2" customFormat="1" ht="25.5" customHeight="1">
      <c r="A17" s="25" t="s">
        <v>38</v>
      </c>
      <c r="B17" s="81">
        <v>1.41</v>
      </c>
      <c r="C17" s="81">
        <v>0.9</v>
      </c>
      <c r="D17" s="540">
        <v>2.28</v>
      </c>
      <c r="E17" s="572">
        <v>0.86</v>
      </c>
      <c r="F17" s="540">
        <v>2.41</v>
      </c>
      <c r="G17" s="525">
        <v>1.23</v>
      </c>
      <c r="H17" s="526">
        <v>3.14</v>
      </c>
      <c r="I17" s="525">
        <v>1.62</v>
      </c>
      <c r="J17" s="526">
        <v>2.7</v>
      </c>
      <c r="K17" s="525">
        <v>1.6</v>
      </c>
      <c r="L17" s="526">
        <v>2</v>
      </c>
      <c r="M17" s="525">
        <v>1.8</v>
      </c>
      <c r="N17" s="288"/>
      <c r="O17" s="283"/>
      <c r="P17" s="288"/>
      <c r="Q17" s="283"/>
    </row>
    <row r="18" spans="1:17" s="2" customFormat="1" ht="25.5" customHeight="1">
      <c r="A18" s="25" t="s">
        <v>31</v>
      </c>
      <c r="B18" s="81">
        <v>3.86</v>
      </c>
      <c r="C18" s="81">
        <v>4.78</v>
      </c>
      <c r="D18" s="540">
        <v>3.35</v>
      </c>
      <c r="E18" s="572">
        <v>4.64</v>
      </c>
      <c r="F18" s="540">
        <v>3.86</v>
      </c>
      <c r="G18" s="525">
        <v>3.94</v>
      </c>
      <c r="H18" s="526">
        <v>4.41</v>
      </c>
      <c r="I18" s="525">
        <v>4.18</v>
      </c>
      <c r="J18" s="526">
        <v>4.2</v>
      </c>
      <c r="K18" s="525">
        <v>3.5</v>
      </c>
      <c r="L18" s="526">
        <v>3.7</v>
      </c>
      <c r="M18" s="525">
        <v>3.6</v>
      </c>
      <c r="N18" s="288"/>
      <c r="O18" s="283"/>
      <c r="P18" s="288"/>
      <c r="Q18" s="283"/>
    </row>
    <row r="19" spans="1:17" s="2" customFormat="1" ht="25.5" customHeight="1">
      <c r="A19" s="25" t="s">
        <v>271</v>
      </c>
      <c r="B19" s="81">
        <v>2.22</v>
      </c>
      <c r="C19" s="81">
        <v>1.75</v>
      </c>
      <c r="D19" s="540">
        <v>2.42</v>
      </c>
      <c r="E19" s="572">
        <v>1.89</v>
      </c>
      <c r="F19" s="540">
        <v>2.54</v>
      </c>
      <c r="G19" s="525">
        <v>2.48</v>
      </c>
      <c r="H19" s="526">
        <v>2.53</v>
      </c>
      <c r="I19" s="525">
        <v>2.37</v>
      </c>
      <c r="J19" s="526">
        <v>2.1</v>
      </c>
      <c r="K19" s="525">
        <v>2.1</v>
      </c>
      <c r="L19" s="526">
        <v>1.8</v>
      </c>
      <c r="M19" s="525">
        <v>2.9</v>
      </c>
      <c r="N19" s="288"/>
      <c r="O19" s="283"/>
      <c r="P19" s="288"/>
      <c r="Q19" s="283"/>
    </row>
    <row r="20" spans="1:17" s="2" customFormat="1" ht="25.5" customHeight="1">
      <c r="A20" s="106" t="s">
        <v>33</v>
      </c>
      <c r="B20" s="107">
        <v>0.18</v>
      </c>
      <c r="C20" s="107">
        <v>0.24</v>
      </c>
      <c r="D20" s="508">
        <v>0.14</v>
      </c>
      <c r="E20" s="486">
        <v>0.25</v>
      </c>
      <c r="F20" s="508">
        <v>0.17</v>
      </c>
      <c r="G20" s="109">
        <v>0.64</v>
      </c>
      <c r="H20" s="108">
        <v>0.16</v>
      </c>
      <c r="I20" s="109">
        <v>0.33</v>
      </c>
      <c r="J20" s="287">
        <v>0.12</v>
      </c>
      <c r="K20" s="286">
        <v>0.31</v>
      </c>
      <c r="L20" s="287">
        <v>0.16</v>
      </c>
      <c r="M20" s="286">
        <v>0.37</v>
      </c>
      <c r="N20" s="288"/>
      <c r="O20" s="283"/>
      <c r="P20" s="288"/>
      <c r="Q20" s="283"/>
    </row>
    <row r="21" spans="1:17" s="2" customFormat="1" ht="25.5" customHeight="1">
      <c r="A21" s="25" t="s">
        <v>34</v>
      </c>
      <c r="B21" s="81">
        <v>0.32</v>
      </c>
      <c r="C21" s="81">
        <v>0.14</v>
      </c>
      <c r="D21" s="540">
        <v>0.3</v>
      </c>
      <c r="E21" s="572">
        <v>0.11</v>
      </c>
      <c r="F21" s="540">
        <v>0.35</v>
      </c>
      <c r="G21" s="525">
        <v>0.12</v>
      </c>
      <c r="H21" s="526">
        <v>0.34</v>
      </c>
      <c r="I21" s="525">
        <v>0.12</v>
      </c>
      <c r="J21" s="541">
        <v>0.4</v>
      </c>
      <c r="K21" s="542">
        <v>0.15</v>
      </c>
      <c r="L21" s="541">
        <v>0.39</v>
      </c>
      <c r="M21" s="542">
        <v>0.24</v>
      </c>
      <c r="N21" s="288"/>
      <c r="O21" s="283"/>
      <c r="P21" s="288"/>
      <c r="Q21" s="283"/>
    </row>
    <row r="22" spans="1:17" s="2" customFormat="1" ht="25.5" customHeight="1">
      <c r="A22" s="25" t="s">
        <v>36</v>
      </c>
      <c r="B22" s="81">
        <v>7.11</v>
      </c>
      <c r="C22" s="81">
        <v>8.82</v>
      </c>
      <c r="D22" s="540">
        <v>6.17</v>
      </c>
      <c r="E22" s="572">
        <v>9.18</v>
      </c>
      <c r="F22" s="540">
        <v>6.38</v>
      </c>
      <c r="G22" s="525">
        <v>8.84</v>
      </c>
      <c r="H22" s="526">
        <v>6.89</v>
      </c>
      <c r="I22" s="525">
        <v>10.74</v>
      </c>
      <c r="J22" s="526">
        <v>6.2</v>
      </c>
      <c r="K22" s="525">
        <v>7.5</v>
      </c>
      <c r="L22" s="526">
        <v>5.6</v>
      </c>
      <c r="M22" s="525">
        <v>6.4</v>
      </c>
      <c r="N22" s="288"/>
      <c r="O22" s="283"/>
      <c r="P22" s="288"/>
      <c r="Q22" s="283"/>
    </row>
    <row r="23" spans="1:17" s="2" customFormat="1" ht="25.5" customHeight="1">
      <c r="A23" s="25" t="s">
        <v>35</v>
      </c>
      <c r="B23" s="81">
        <v>0.03</v>
      </c>
      <c r="C23" s="81">
        <v>0.1</v>
      </c>
      <c r="D23" s="540">
        <v>0.1</v>
      </c>
      <c r="E23" s="572">
        <v>0.27</v>
      </c>
      <c r="F23" s="540">
        <v>0.03</v>
      </c>
      <c r="G23" s="525">
        <v>0.31</v>
      </c>
      <c r="H23" s="526">
        <v>0.04</v>
      </c>
      <c r="I23" s="525">
        <v>0.12</v>
      </c>
      <c r="J23" s="541">
        <v>0.05</v>
      </c>
      <c r="K23" s="542">
        <v>0.25</v>
      </c>
      <c r="L23" s="541">
        <v>0.08</v>
      </c>
      <c r="M23" s="542">
        <v>0.12</v>
      </c>
      <c r="N23" s="288"/>
      <c r="O23" s="283"/>
      <c r="P23" s="288"/>
      <c r="Q23" s="283"/>
    </row>
    <row r="24" spans="1:17" s="2" customFormat="1" ht="25.5" customHeight="1">
      <c r="A24" s="25" t="s">
        <v>37</v>
      </c>
      <c r="B24" s="81">
        <v>1.74</v>
      </c>
      <c r="C24" s="81">
        <v>3.07</v>
      </c>
      <c r="D24" s="540">
        <v>1.54</v>
      </c>
      <c r="E24" s="572">
        <v>2.65</v>
      </c>
      <c r="F24" s="540">
        <v>1.47</v>
      </c>
      <c r="G24" s="525">
        <v>2.82</v>
      </c>
      <c r="H24" s="526">
        <v>1.76</v>
      </c>
      <c r="I24" s="525">
        <v>3.04</v>
      </c>
      <c r="J24" s="526">
        <v>1.6</v>
      </c>
      <c r="K24" s="525">
        <v>2.69</v>
      </c>
      <c r="L24" s="526">
        <v>1.5</v>
      </c>
      <c r="M24" s="525">
        <v>3.1</v>
      </c>
      <c r="N24" s="288"/>
      <c r="O24" s="283"/>
      <c r="P24" s="288"/>
      <c r="Q24" s="283"/>
    </row>
    <row r="25" spans="1:17" s="2" customFormat="1" ht="25.5" customHeight="1">
      <c r="A25" s="25" t="s">
        <v>70</v>
      </c>
      <c r="B25" s="81">
        <v>0.1</v>
      </c>
      <c r="C25" s="81">
        <v>0.1</v>
      </c>
      <c r="D25" s="540">
        <v>0.12</v>
      </c>
      <c r="E25" s="572">
        <v>0.13</v>
      </c>
      <c r="F25" s="540">
        <v>0.2</v>
      </c>
      <c r="G25" s="525">
        <v>0.22</v>
      </c>
      <c r="H25" s="526">
        <v>0.32</v>
      </c>
      <c r="I25" s="525">
        <v>0.19</v>
      </c>
      <c r="J25" s="541">
        <v>0.25</v>
      </c>
      <c r="K25" s="542">
        <v>0.2</v>
      </c>
      <c r="L25" s="541">
        <v>0.21</v>
      </c>
      <c r="M25" s="542">
        <v>0.22</v>
      </c>
      <c r="N25" s="288"/>
      <c r="O25" s="283"/>
      <c r="P25" s="288"/>
      <c r="Q25" s="283"/>
    </row>
    <row r="26" spans="1:17" s="2" customFormat="1" ht="25.5" customHeight="1">
      <c r="A26" s="25" t="s">
        <v>84</v>
      </c>
      <c r="B26" s="81">
        <v>4.83</v>
      </c>
      <c r="C26" s="81">
        <v>8.04</v>
      </c>
      <c r="D26" s="540">
        <v>3.94</v>
      </c>
      <c r="E26" s="572">
        <v>8.37</v>
      </c>
      <c r="F26" s="540">
        <v>4.15</v>
      </c>
      <c r="G26" s="525">
        <v>8.13</v>
      </c>
      <c r="H26" s="526">
        <v>4.21</v>
      </c>
      <c r="I26" s="525">
        <v>7.69</v>
      </c>
      <c r="J26" s="526">
        <v>4.4</v>
      </c>
      <c r="K26" s="525">
        <v>7.4</v>
      </c>
      <c r="L26" s="526">
        <v>4.3</v>
      </c>
      <c r="M26" s="525">
        <v>7.8</v>
      </c>
      <c r="N26" s="288"/>
      <c r="O26" s="283"/>
      <c r="P26" s="288"/>
      <c r="Q26" s="283"/>
    </row>
    <row r="27" spans="1:17" s="2" customFormat="1" ht="25.5" customHeight="1">
      <c r="A27" s="25" t="s">
        <v>85</v>
      </c>
      <c r="B27" s="81">
        <v>0.89</v>
      </c>
      <c r="C27" s="81">
        <v>0.41</v>
      </c>
      <c r="D27" s="540">
        <v>0.62</v>
      </c>
      <c r="E27" s="572">
        <v>0.42</v>
      </c>
      <c r="F27" s="540">
        <v>0.6</v>
      </c>
      <c r="G27" s="525">
        <v>0.39</v>
      </c>
      <c r="H27" s="526">
        <v>0.67</v>
      </c>
      <c r="I27" s="525">
        <v>0.48</v>
      </c>
      <c r="J27" s="541">
        <v>0.7</v>
      </c>
      <c r="K27" s="542">
        <v>0.65</v>
      </c>
      <c r="L27" s="541">
        <v>0.4</v>
      </c>
      <c r="M27" s="542">
        <v>0.7</v>
      </c>
      <c r="N27" s="288"/>
      <c r="O27" s="283"/>
      <c r="P27" s="288"/>
      <c r="Q27" s="283"/>
    </row>
    <row r="28" spans="1:17" s="2" customFormat="1" ht="25.5" customHeight="1" thickBot="1">
      <c r="A28" s="26" t="s">
        <v>39</v>
      </c>
      <c r="B28" s="82">
        <v>0.78</v>
      </c>
      <c r="C28" s="82">
        <v>0.9</v>
      </c>
      <c r="D28" s="543">
        <v>0.76</v>
      </c>
      <c r="E28" s="573">
        <v>0.96</v>
      </c>
      <c r="F28" s="543">
        <v>0.81</v>
      </c>
      <c r="G28" s="533">
        <v>0.82</v>
      </c>
      <c r="H28" s="534">
        <v>0.95</v>
      </c>
      <c r="I28" s="533">
        <v>0.85</v>
      </c>
      <c r="J28" s="534">
        <v>1</v>
      </c>
      <c r="K28" s="533">
        <v>0.8</v>
      </c>
      <c r="L28" s="534">
        <v>0.9</v>
      </c>
      <c r="M28" s="533">
        <v>0.9</v>
      </c>
      <c r="N28" s="288"/>
      <c r="O28" s="283"/>
      <c r="P28" s="288"/>
      <c r="Q28" s="283"/>
    </row>
    <row r="29" spans="1:13" ht="31.5" customHeight="1">
      <c r="A29" s="16" t="s">
        <v>112</v>
      </c>
      <c r="B29" s="16"/>
      <c r="C29" s="16"/>
      <c r="D29" s="16"/>
      <c r="E29" s="16"/>
      <c r="F29" s="16"/>
      <c r="G29" s="16"/>
      <c r="H29" s="16"/>
      <c r="I29" s="16"/>
      <c r="M29" s="283"/>
    </row>
    <row r="30" spans="1:13" ht="46.5" customHeight="1" thickBot="1">
      <c r="A30" s="191" t="s">
        <v>209</v>
      </c>
      <c r="B30" s="8"/>
      <c r="C30" s="8"/>
      <c r="D30" s="8"/>
      <c r="E30" s="8"/>
      <c r="F30" s="8"/>
      <c r="G30" s="8"/>
      <c r="H30" s="8"/>
      <c r="I30" s="8"/>
      <c r="M30" s="283"/>
    </row>
    <row r="31" spans="1:13" ht="25.5" customHeight="1" thickBot="1">
      <c r="A31" s="345"/>
      <c r="B31" s="705">
        <v>1999</v>
      </c>
      <c r="C31" s="706"/>
      <c r="D31" s="707">
        <v>2000</v>
      </c>
      <c r="E31" s="708"/>
      <c r="F31" s="707">
        <v>2001</v>
      </c>
      <c r="G31" s="708"/>
      <c r="H31" s="707">
        <v>2002</v>
      </c>
      <c r="I31" s="708"/>
      <c r="J31" s="709">
        <v>2003</v>
      </c>
      <c r="K31" s="704"/>
      <c r="L31" s="709">
        <v>2004</v>
      </c>
      <c r="M31" s="704"/>
    </row>
    <row r="32" spans="1:13" ht="30" customHeight="1" thickBot="1" thickTop="1">
      <c r="A32" s="345"/>
      <c r="B32" s="102" t="s">
        <v>63</v>
      </c>
      <c r="C32" s="103" t="s">
        <v>40</v>
      </c>
      <c r="D32" s="490" t="s">
        <v>63</v>
      </c>
      <c r="E32" s="343" t="s">
        <v>40</v>
      </c>
      <c r="F32" s="342" t="s">
        <v>63</v>
      </c>
      <c r="G32" s="343" t="s">
        <v>40</v>
      </c>
      <c r="H32" s="342" t="s">
        <v>63</v>
      </c>
      <c r="I32" s="343" t="s">
        <v>40</v>
      </c>
      <c r="J32" s="346" t="s">
        <v>63</v>
      </c>
      <c r="K32" s="347" t="s">
        <v>40</v>
      </c>
      <c r="L32" s="488" t="s">
        <v>63</v>
      </c>
      <c r="M32" s="509" t="s">
        <v>40</v>
      </c>
    </row>
    <row r="33" spans="1:13" ht="30" customHeight="1">
      <c r="A33" s="558" t="s">
        <v>59</v>
      </c>
      <c r="B33" s="487"/>
      <c r="C33" s="489"/>
      <c r="D33" s="515"/>
      <c r="E33" s="574"/>
      <c r="F33" s="634"/>
      <c r="G33" s="635"/>
      <c r="H33" s="636"/>
      <c r="I33" s="635"/>
      <c r="J33" s="636"/>
      <c r="K33" s="635"/>
      <c r="L33" s="537">
        <v>13.2</v>
      </c>
      <c r="M33" s="538">
        <v>13.3</v>
      </c>
    </row>
    <row r="34" spans="1:13" ht="30" customHeight="1">
      <c r="A34" s="559" t="s">
        <v>57</v>
      </c>
      <c r="B34" s="487"/>
      <c r="C34" s="489"/>
      <c r="D34" s="516"/>
      <c r="E34" s="575"/>
      <c r="F34" s="637"/>
      <c r="G34" s="638"/>
      <c r="H34" s="639"/>
      <c r="I34" s="638"/>
      <c r="J34" s="639"/>
      <c r="K34" s="638"/>
      <c r="L34" s="518">
        <v>3.4</v>
      </c>
      <c r="M34" s="519">
        <v>5.2</v>
      </c>
    </row>
    <row r="35" spans="1:14" ht="30" customHeight="1">
      <c r="A35" s="559" t="s">
        <v>65</v>
      </c>
      <c r="B35" s="487"/>
      <c r="C35" s="489"/>
      <c r="D35" s="516"/>
      <c r="E35" s="575"/>
      <c r="F35" s="637"/>
      <c r="G35" s="638"/>
      <c r="H35" s="639"/>
      <c r="I35" s="638"/>
      <c r="J35" s="639"/>
      <c r="K35" s="638"/>
      <c r="L35" s="518">
        <v>3.9</v>
      </c>
      <c r="M35" s="519">
        <v>5.5</v>
      </c>
      <c r="N35" s="36"/>
    </row>
    <row r="36" spans="1:14" ht="30" customHeight="1">
      <c r="A36" s="559" t="s">
        <v>305</v>
      </c>
      <c r="B36" s="487"/>
      <c r="C36" s="489"/>
      <c r="D36" s="516"/>
      <c r="E36" s="575"/>
      <c r="F36" s="637"/>
      <c r="G36" s="638"/>
      <c r="H36" s="639"/>
      <c r="I36" s="638"/>
      <c r="J36" s="639"/>
      <c r="K36" s="638"/>
      <c r="L36" s="518">
        <v>0.01</v>
      </c>
      <c r="M36" s="519">
        <v>0.01</v>
      </c>
      <c r="N36" s="36"/>
    </row>
    <row r="37" spans="1:14" ht="30" customHeight="1">
      <c r="A37" s="559" t="s">
        <v>304</v>
      </c>
      <c r="B37" s="487"/>
      <c r="C37" s="489"/>
      <c r="D37" s="516"/>
      <c r="E37" s="575"/>
      <c r="F37" s="637"/>
      <c r="G37" s="638"/>
      <c r="H37" s="639"/>
      <c r="I37" s="638"/>
      <c r="J37" s="639"/>
      <c r="K37" s="638"/>
      <c r="L37" s="518">
        <v>0.05</v>
      </c>
      <c r="M37" s="519">
        <v>0.25</v>
      </c>
      <c r="N37" s="36"/>
    </row>
    <row r="38" spans="1:14" ht="30" customHeight="1">
      <c r="A38" s="559" t="s">
        <v>303</v>
      </c>
      <c r="B38" s="487"/>
      <c r="C38" s="489"/>
      <c r="D38" s="516"/>
      <c r="E38" s="575"/>
      <c r="F38" s="637"/>
      <c r="G38" s="638"/>
      <c r="H38" s="639"/>
      <c r="I38" s="638"/>
      <c r="J38" s="639"/>
      <c r="K38" s="638"/>
      <c r="L38" s="518">
        <v>0.03</v>
      </c>
      <c r="M38" s="519">
        <v>0.2</v>
      </c>
      <c r="N38" s="36"/>
    </row>
    <row r="39" spans="1:14" ht="30" customHeight="1">
      <c r="A39" s="559" t="s">
        <v>302</v>
      </c>
      <c r="B39" s="487"/>
      <c r="C39" s="489"/>
      <c r="D39" s="516"/>
      <c r="E39" s="575"/>
      <c r="F39" s="637"/>
      <c r="G39" s="638"/>
      <c r="H39" s="639"/>
      <c r="I39" s="638"/>
      <c r="J39" s="639"/>
      <c r="K39" s="638"/>
      <c r="L39" s="518">
        <v>0.02</v>
      </c>
      <c r="M39" s="519">
        <v>0.06</v>
      </c>
      <c r="N39" s="36"/>
    </row>
    <row r="40" spans="1:14" ht="30" customHeight="1">
      <c r="A40" s="559" t="s">
        <v>301</v>
      </c>
      <c r="B40" s="487"/>
      <c r="C40" s="489"/>
      <c r="D40" s="516"/>
      <c r="E40" s="575"/>
      <c r="F40" s="637"/>
      <c r="G40" s="638"/>
      <c r="H40" s="639"/>
      <c r="I40" s="638"/>
      <c r="J40" s="639"/>
      <c r="K40" s="638"/>
      <c r="L40" s="518">
        <v>0.04</v>
      </c>
      <c r="M40" s="519">
        <v>0.07</v>
      </c>
      <c r="N40" s="36"/>
    </row>
    <row r="41" spans="1:13" ht="30" customHeight="1" thickBot="1">
      <c r="A41" s="560" t="s">
        <v>66</v>
      </c>
      <c r="B41" s="487"/>
      <c r="C41" s="489"/>
      <c r="D41" s="517"/>
      <c r="E41" s="576"/>
      <c r="F41" s="640"/>
      <c r="G41" s="641"/>
      <c r="H41" s="642"/>
      <c r="I41" s="641"/>
      <c r="J41" s="642"/>
      <c r="K41" s="641"/>
      <c r="L41" s="539">
        <v>0.8</v>
      </c>
      <c r="M41" s="525">
        <v>0.9</v>
      </c>
    </row>
    <row r="42" spans="1:13" s="2" customFormat="1" ht="25.5" customHeight="1" thickBot="1">
      <c r="A42" s="511" t="s">
        <v>72</v>
      </c>
      <c r="B42" s="510">
        <v>1.5</v>
      </c>
      <c r="C42" s="500">
        <v>1.92</v>
      </c>
      <c r="D42" s="520">
        <v>1.43</v>
      </c>
      <c r="E42" s="521">
        <v>2.13</v>
      </c>
      <c r="F42" s="522">
        <v>1.45</v>
      </c>
      <c r="G42" s="521">
        <v>1.81</v>
      </c>
      <c r="H42" s="522">
        <v>1.52</v>
      </c>
      <c r="I42" s="521">
        <v>1.61</v>
      </c>
      <c r="J42" s="522">
        <v>1.3</v>
      </c>
      <c r="K42" s="521">
        <v>1.4</v>
      </c>
      <c r="L42" s="523">
        <v>1.1</v>
      </c>
      <c r="M42" s="521">
        <v>1.1</v>
      </c>
    </row>
    <row r="43" spans="1:16" s="2" customFormat="1" ht="25.5" customHeight="1">
      <c r="A43" s="24" t="s">
        <v>73</v>
      </c>
      <c r="B43" s="80">
        <v>1.31</v>
      </c>
      <c r="C43" s="491">
        <v>1.55</v>
      </c>
      <c r="D43" s="524">
        <v>1.25</v>
      </c>
      <c r="E43" s="572">
        <v>1.72</v>
      </c>
      <c r="F43" s="544">
        <v>1.28</v>
      </c>
      <c r="G43" s="525">
        <v>1.53</v>
      </c>
      <c r="H43" s="526">
        <v>1.36</v>
      </c>
      <c r="I43" s="525">
        <v>1.25</v>
      </c>
      <c r="J43" s="526">
        <v>1.2</v>
      </c>
      <c r="K43" s="525">
        <v>1.2</v>
      </c>
      <c r="L43" s="524">
        <v>0.9</v>
      </c>
      <c r="M43" s="527">
        <v>0.8</v>
      </c>
      <c r="N43" s="285"/>
      <c r="P43" s="285"/>
    </row>
    <row r="44" spans="1:16" s="2" customFormat="1" ht="25.5" customHeight="1">
      <c r="A44" s="25" t="s">
        <v>74</v>
      </c>
      <c r="B44" s="81">
        <v>0</v>
      </c>
      <c r="C44" s="492">
        <v>0.01</v>
      </c>
      <c r="D44" s="528">
        <v>0</v>
      </c>
      <c r="E44" s="525">
        <v>0.01</v>
      </c>
      <c r="F44" s="529">
        <v>0</v>
      </c>
      <c r="G44" s="525">
        <v>0</v>
      </c>
      <c r="H44" s="529">
        <v>0.02</v>
      </c>
      <c r="I44" s="525">
        <v>0</v>
      </c>
      <c r="J44" s="529">
        <v>0</v>
      </c>
      <c r="K44" s="525">
        <v>0</v>
      </c>
      <c r="L44" s="528">
        <v>0.01</v>
      </c>
      <c r="M44" s="530">
        <v>0.01</v>
      </c>
      <c r="N44" s="285"/>
      <c r="P44" s="285"/>
    </row>
    <row r="45" spans="1:16" s="2" customFormat="1" ht="25.5" customHeight="1">
      <c r="A45" s="25" t="s">
        <v>129</v>
      </c>
      <c r="B45" s="81">
        <v>0.01</v>
      </c>
      <c r="C45" s="492">
        <v>0.04</v>
      </c>
      <c r="D45" s="531">
        <v>0.01</v>
      </c>
      <c r="E45" s="572">
        <v>0.02</v>
      </c>
      <c r="F45" s="529">
        <v>0.01</v>
      </c>
      <c r="G45" s="525">
        <v>0.04</v>
      </c>
      <c r="H45" s="526">
        <v>0.02</v>
      </c>
      <c r="I45" s="525">
        <v>0.02</v>
      </c>
      <c r="J45" s="526">
        <v>0</v>
      </c>
      <c r="K45" s="525">
        <v>0</v>
      </c>
      <c r="L45" s="528">
        <v>0</v>
      </c>
      <c r="M45" s="530">
        <v>0.02</v>
      </c>
      <c r="N45" s="285"/>
      <c r="P45" s="285"/>
    </row>
    <row r="46" spans="1:16" s="2" customFormat="1" ht="25.5" customHeight="1" thickBot="1">
      <c r="A46" s="26" t="s">
        <v>75</v>
      </c>
      <c r="B46" s="82">
        <v>0.17</v>
      </c>
      <c r="C46" s="512">
        <v>0.33</v>
      </c>
      <c r="D46" s="532">
        <v>0.16</v>
      </c>
      <c r="E46" s="573">
        <v>0.39</v>
      </c>
      <c r="F46" s="543">
        <v>0.16</v>
      </c>
      <c r="G46" s="533">
        <v>0.24</v>
      </c>
      <c r="H46" s="534">
        <v>0.13</v>
      </c>
      <c r="I46" s="533">
        <v>0.33</v>
      </c>
      <c r="J46" s="534">
        <v>0.1</v>
      </c>
      <c r="K46" s="533">
        <v>0.2</v>
      </c>
      <c r="L46" s="535">
        <v>0.1</v>
      </c>
      <c r="M46" s="536">
        <v>0.3</v>
      </c>
      <c r="N46" s="285"/>
      <c r="P46" s="285"/>
    </row>
    <row r="47" spans="1:13" s="2" customFormat="1" ht="33" customHeight="1" thickBot="1">
      <c r="A47" s="495" t="s">
        <v>71</v>
      </c>
      <c r="B47" s="497"/>
      <c r="C47" s="497"/>
      <c r="D47" s="514"/>
      <c r="E47" s="498"/>
      <c r="F47" s="498"/>
      <c r="G47" s="498"/>
      <c r="H47" s="498"/>
      <c r="I47" s="498"/>
      <c r="J47" s="498"/>
      <c r="K47" s="498"/>
      <c r="L47" s="498"/>
      <c r="M47" s="513"/>
    </row>
    <row r="48" spans="1:13" s="2" customFormat="1" ht="25.5" customHeight="1">
      <c r="A48" s="24" t="s">
        <v>76</v>
      </c>
      <c r="B48" s="80">
        <v>0.08</v>
      </c>
      <c r="C48" s="80">
        <v>0.08</v>
      </c>
      <c r="D48" s="540">
        <v>0.07</v>
      </c>
      <c r="E48" s="572">
        <v>0.07</v>
      </c>
      <c r="F48" s="544">
        <v>0.1</v>
      </c>
      <c r="G48" s="525">
        <v>0.08</v>
      </c>
      <c r="H48" s="526">
        <v>0.08</v>
      </c>
      <c r="I48" s="525">
        <v>0.08</v>
      </c>
      <c r="J48" s="541">
        <v>0.1</v>
      </c>
      <c r="K48" s="542">
        <v>0.2</v>
      </c>
      <c r="L48" s="552">
        <v>0</v>
      </c>
      <c r="M48" s="519">
        <v>0.1</v>
      </c>
    </row>
    <row r="49" spans="1:13" s="2" customFormat="1" ht="25.5" customHeight="1">
      <c r="A49" s="25" t="s">
        <v>77</v>
      </c>
      <c r="B49" s="80">
        <v>0.23</v>
      </c>
      <c r="C49" s="81">
        <v>0.15</v>
      </c>
      <c r="D49" s="540">
        <v>0.15</v>
      </c>
      <c r="E49" s="572">
        <v>0.12</v>
      </c>
      <c r="F49" s="540">
        <v>0.13</v>
      </c>
      <c r="G49" s="525">
        <v>0.13</v>
      </c>
      <c r="H49" s="526">
        <v>0.12</v>
      </c>
      <c r="I49" s="525">
        <v>0.16</v>
      </c>
      <c r="J49" s="541">
        <v>0.1</v>
      </c>
      <c r="K49" s="542">
        <v>0.4</v>
      </c>
      <c r="L49" s="528">
        <v>0.11</v>
      </c>
      <c r="M49" s="530">
        <v>0.22</v>
      </c>
    </row>
    <row r="50" spans="1:13" s="2" customFormat="1" ht="25.5" customHeight="1">
      <c r="A50" s="25" t="s">
        <v>78</v>
      </c>
      <c r="B50" s="81">
        <v>0.59</v>
      </c>
      <c r="C50" s="81">
        <v>0.14</v>
      </c>
      <c r="D50" s="540">
        <v>1.69</v>
      </c>
      <c r="E50" s="572">
        <v>0.1</v>
      </c>
      <c r="F50" s="540">
        <v>1.61</v>
      </c>
      <c r="G50" s="525">
        <v>0.09</v>
      </c>
      <c r="H50" s="526">
        <v>1.85</v>
      </c>
      <c r="I50" s="525">
        <v>1.01</v>
      </c>
      <c r="J50" s="526">
        <v>1.9</v>
      </c>
      <c r="K50" s="525">
        <v>0.7</v>
      </c>
      <c r="L50" s="553">
        <v>2</v>
      </c>
      <c r="M50" s="519">
        <v>0.3</v>
      </c>
    </row>
    <row r="51" spans="1:14" s="2" customFormat="1" ht="25.5" customHeight="1">
      <c r="A51" s="25" t="s">
        <v>81</v>
      </c>
      <c r="B51" s="81">
        <v>0.07</v>
      </c>
      <c r="C51" s="81">
        <v>0.14</v>
      </c>
      <c r="D51" s="540">
        <v>0.13</v>
      </c>
      <c r="E51" s="572">
        <v>0.14</v>
      </c>
      <c r="F51" s="540">
        <v>0.13</v>
      </c>
      <c r="G51" s="525">
        <v>0.06</v>
      </c>
      <c r="H51" s="526">
        <v>0.06</v>
      </c>
      <c r="I51" s="525">
        <v>0.04</v>
      </c>
      <c r="J51" s="541">
        <v>0.1</v>
      </c>
      <c r="K51" s="542">
        <v>0.1</v>
      </c>
      <c r="L51" s="528">
        <v>0.1</v>
      </c>
      <c r="M51" s="530">
        <v>0.1</v>
      </c>
      <c r="N51" s="289"/>
    </row>
    <row r="52" spans="1:13" s="2" customFormat="1" ht="25.5" customHeight="1">
      <c r="A52" s="25" t="s">
        <v>82</v>
      </c>
      <c r="B52" s="81">
        <v>0.02</v>
      </c>
      <c r="C52" s="81">
        <v>0</v>
      </c>
      <c r="D52" s="540">
        <v>0.02</v>
      </c>
      <c r="E52" s="572">
        <v>0.01</v>
      </c>
      <c r="F52" s="540">
        <v>0.02</v>
      </c>
      <c r="G52" s="525">
        <v>0.01</v>
      </c>
      <c r="H52" s="526">
        <v>0.02</v>
      </c>
      <c r="I52" s="525">
        <v>0</v>
      </c>
      <c r="J52" s="541">
        <v>0</v>
      </c>
      <c r="K52" s="542">
        <v>0</v>
      </c>
      <c r="L52" s="553">
        <v>0</v>
      </c>
      <c r="M52" s="519">
        <v>0</v>
      </c>
    </row>
    <row r="53" spans="1:13" s="2" customFormat="1" ht="25.5" customHeight="1">
      <c r="A53" s="25" t="s">
        <v>58</v>
      </c>
      <c r="B53" s="81">
        <v>2.56</v>
      </c>
      <c r="C53" s="81">
        <v>1.44</v>
      </c>
      <c r="D53" s="540">
        <v>2.08</v>
      </c>
      <c r="E53" s="572">
        <v>1.43</v>
      </c>
      <c r="F53" s="540">
        <v>1.93</v>
      </c>
      <c r="G53" s="525">
        <v>1.28</v>
      </c>
      <c r="H53" s="526">
        <v>2.13</v>
      </c>
      <c r="I53" s="525">
        <v>1.44</v>
      </c>
      <c r="J53" s="526">
        <v>1.9</v>
      </c>
      <c r="K53" s="525">
        <v>5.3</v>
      </c>
      <c r="L53" s="528">
        <v>1.6</v>
      </c>
      <c r="M53" s="530">
        <v>4.8</v>
      </c>
    </row>
    <row r="54" spans="1:13" s="2" customFormat="1" ht="25.5" customHeight="1" thickBot="1">
      <c r="A54" s="493" t="s">
        <v>79</v>
      </c>
      <c r="B54" s="494">
        <v>0.22</v>
      </c>
      <c r="C54" s="494">
        <v>0.3</v>
      </c>
      <c r="D54" s="548">
        <v>0.26</v>
      </c>
      <c r="E54" s="551">
        <v>0.36</v>
      </c>
      <c r="F54" s="549">
        <v>0.45</v>
      </c>
      <c r="G54" s="519">
        <v>0.37</v>
      </c>
      <c r="H54" s="545">
        <v>0.48</v>
      </c>
      <c r="I54" s="519">
        <v>0.61</v>
      </c>
      <c r="J54" s="545">
        <v>0.5</v>
      </c>
      <c r="K54" s="519">
        <v>0.4</v>
      </c>
      <c r="L54" s="535">
        <v>0.5</v>
      </c>
      <c r="M54" s="519">
        <v>0.7</v>
      </c>
    </row>
    <row r="55" spans="1:13" s="2" customFormat="1" ht="38.25" customHeight="1" thickBot="1">
      <c r="A55" s="495" t="s">
        <v>86</v>
      </c>
      <c r="B55" s="496"/>
      <c r="C55" s="497"/>
      <c r="D55" s="514"/>
      <c r="E55" s="498"/>
      <c r="F55" s="498"/>
      <c r="G55" s="498"/>
      <c r="H55" s="498"/>
      <c r="I55" s="498"/>
      <c r="J55" s="498"/>
      <c r="K55" s="498"/>
      <c r="L55" s="498"/>
      <c r="M55" s="513"/>
    </row>
    <row r="56" spans="1:13" s="2" customFormat="1" ht="25.5" customHeight="1">
      <c r="A56" s="558" t="s">
        <v>87</v>
      </c>
      <c r="B56" s="555">
        <v>11.95</v>
      </c>
      <c r="C56" s="556">
        <v>1.01</v>
      </c>
      <c r="D56" s="544">
        <v>17.04</v>
      </c>
      <c r="E56" s="544">
        <v>0.9</v>
      </c>
      <c r="F56" s="544">
        <v>14.77</v>
      </c>
      <c r="G56" s="544">
        <v>1.03</v>
      </c>
      <c r="H56" s="544">
        <v>12.55</v>
      </c>
      <c r="I56" s="544">
        <v>1</v>
      </c>
      <c r="J56" s="544">
        <v>10.7</v>
      </c>
      <c r="K56" s="544">
        <v>1.2</v>
      </c>
      <c r="L56" s="544">
        <v>9.4</v>
      </c>
      <c r="M56" s="527">
        <v>1.2</v>
      </c>
    </row>
    <row r="57" spans="1:13" s="2" customFormat="1" ht="25.5" customHeight="1">
      <c r="A57" s="559" t="s">
        <v>109</v>
      </c>
      <c r="B57" s="554">
        <v>1.29</v>
      </c>
      <c r="C57" s="492">
        <v>1.33</v>
      </c>
      <c r="D57" s="529">
        <v>1.48</v>
      </c>
      <c r="E57" s="529">
        <v>1.24</v>
      </c>
      <c r="F57" s="529">
        <v>1.31</v>
      </c>
      <c r="G57" s="529">
        <v>1.15</v>
      </c>
      <c r="H57" s="529">
        <v>1.13</v>
      </c>
      <c r="I57" s="529">
        <v>1.08</v>
      </c>
      <c r="J57" s="529">
        <v>1</v>
      </c>
      <c r="K57" s="529">
        <v>1</v>
      </c>
      <c r="L57" s="529">
        <v>1.4</v>
      </c>
      <c r="M57" s="530">
        <v>1.1</v>
      </c>
    </row>
    <row r="58" spans="1:13" s="2" customFormat="1" ht="25.5" customHeight="1" thickBot="1">
      <c r="A58" s="560" t="s">
        <v>88</v>
      </c>
      <c r="B58" s="557">
        <v>0.16</v>
      </c>
      <c r="C58" s="512">
        <v>0.59</v>
      </c>
      <c r="D58" s="543">
        <v>0.13</v>
      </c>
      <c r="E58" s="543">
        <v>0.54</v>
      </c>
      <c r="F58" s="543">
        <v>0.12</v>
      </c>
      <c r="G58" s="543">
        <v>0.51</v>
      </c>
      <c r="H58" s="543">
        <v>0.12</v>
      </c>
      <c r="I58" s="543">
        <v>0.63</v>
      </c>
      <c r="J58" s="568">
        <v>0.1</v>
      </c>
      <c r="K58" s="568">
        <v>0.6</v>
      </c>
      <c r="L58" s="543">
        <v>0.1</v>
      </c>
      <c r="M58" s="533">
        <v>0.51</v>
      </c>
    </row>
    <row r="59" spans="1:13" s="2" customFormat="1" ht="25.5" customHeight="1" thickBot="1">
      <c r="A59" s="569" t="s">
        <v>272</v>
      </c>
      <c r="B59" s="566"/>
      <c r="C59" s="567"/>
      <c r="D59" s="570"/>
      <c r="E59" s="570"/>
      <c r="F59" s="570"/>
      <c r="G59" s="570"/>
      <c r="H59" s="570"/>
      <c r="I59" s="570"/>
      <c r="J59" s="570"/>
      <c r="K59" s="570"/>
      <c r="L59" s="570"/>
      <c r="M59" s="571"/>
    </row>
    <row r="60" spans="1:13" s="2" customFormat="1" ht="25.5" customHeight="1" thickBot="1">
      <c r="A60" s="561" t="s">
        <v>199</v>
      </c>
      <c r="B60" s="562"/>
      <c r="C60" s="563"/>
      <c r="D60" s="550"/>
      <c r="E60" s="550"/>
      <c r="F60" s="550">
        <v>1.87</v>
      </c>
      <c r="G60" s="550">
        <v>0.1</v>
      </c>
      <c r="H60" s="550">
        <v>2.08</v>
      </c>
      <c r="I60" s="550">
        <v>0.28</v>
      </c>
      <c r="J60" s="564">
        <v>2.5</v>
      </c>
      <c r="K60" s="564">
        <v>0.6</v>
      </c>
      <c r="L60" s="550">
        <v>2.6</v>
      </c>
      <c r="M60" s="565">
        <v>0.3</v>
      </c>
    </row>
    <row r="61" spans="1:9" s="2" customFormat="1" ht="17.25" customHeight="1">
      <c r="A61" s="27"/>
      <c r="B61" s="104"/>
      <c r="C61" s="104"/>
      <c r="D61" s="105"/>
      <c r="E61" s="105"/>
      <c r="F61" s="105"/>
      <c r="G61" s="105"/>
      <c r="H61" s="105"/>
      <c r="I61" s="105"/>
    </row>
    <row r="62" spans="1:9" s="2" customFormat="1" ht="16.5" customHeight="1">
      <c r="A62" s="578" t="s">
        <v>275</v>
      </c>
      <c r="B62" s="577"/>
      <c r="C62" s="577"/>
      <c r="D62" s="577"/>
      <c r="E62" s="10"/>
      <c r="F62" s="10"/>
      <c r="G62" s="10"/>
      <c r="H62" s="10"/>
      <c r="I62" s="10"/>
    </row>
    <row r="63" spans="1:9" s="2" customFormat="1" ht="16.5" customHeight="1">
      <c r="A63" s="2" t="s">
        <v>276</v>
      </c>
      <c r="B63" s="577"/>
      <c r="C63" s="577"/>
      <c r="D63" s="577"/>
      <c r="E63" s="10"/>
      <c r="F63" s="10"/>
      <c r="G63" s="10"/>
      <c r="H63" s="10"/>
      <c r="I63" s="10"/>
    </row>
    <row r="64" spans="1:9" s="2" customFormat="1" ht="16.5" customHeight="1">
      <c r="A64" s="137" t="s">
        <v>273</v>
      </c>
      <c r="B64" s="577"/>
      <c r="C64" s="577"/>
      <c r="D64" s="577"/>
      <c r="E64" s="10"/>
      <c r="F64" s="10"/>
      <c r="G64" s="10"/>
      <c r="H64" s="10"/>
      <c r="I64" s="10"/>
    </row>
    <row r="65" spans="1:9" s="2" customFormat="1" ht="16.5" customHeight="1">
      <c r="A65" s="137" t="s">
        <v>274</v>
      </c>
      <c r="B65" s="577"/>
      <c r="C65" s="577"/>
      <c r="D65" s="577"/>
      <c r="E65" s="10"/>
      <c r="F65" s="10"/>
      <c r="G65" s="10"/>
      <c r="H65" s="10"/>
      <c r="I65" s="10"/>
    </row>
    <row r="66" spans="1:8" s="2" customFormat="1" ht="16.5" customHeight="1">
      <c r="A66" s="2" t="s">
        <v>277</v>
      </c>
      <c r="F66" s="10"/>
      <c r="H66" s="10"/>
    </row>
    <row r="67" spans="1:13" s="2" customFormat="1" ht="16.5" customHeight="1">
      <c r="A67" s="700"/>
      <c r="B67" s="700"/>
      <c r="C67" s="700"/>
      <c r="D67" s="700"/>
      <c r="E67" s="700"/>
      <c r="F67" s="700"/>
      <c r="M67" s="283"/>
    </row>
    <row r="68" spans="1:9" s="2" customFormat="1" ht="21.75" customHeight="1">
      <c r="A68" s="12"/>
      <c r="B68" s="12"/>
      <c r="C68" s="12"/>
      <c r="D68" s="10"/>
      <c r="E68" s="10"/>
      <c r="F68" s="10"/>
      <c r="G68" s="10"/>
      <c r="H68" s="10"/>
      <c r="I68" s="10"/>
    </row>
    <row r="69" spans="1:9" s="2" customFormat="1" ht="21.75" customHeight="1">
      <c r="A69" s="12"/>
      <c r="B69" s="12"/>
      <c r="C69" s="12"/>
      <c r="D69" s="10"/>
      <c r="E69" s="10"/>
      <c r="F69" s="10"/>
      <c r="G69" s="10"/>
      <c r="H69" s="10"/>
      <c r="I69" s="10"/>
    </row>
    <row r="70" spans="4:9" s="2" customFormat="1" ht="21.75" customHeight="1">
      <c r="D70" s="10"/>
      <c r="E70" s="10"/>
      <c r="F70" s="10"/>
      <c r="G70" s="10"/>
      <c r="H70" s="10"/>
      <c r="I70" s="10"/>
    </row>
    <row r="71" spans="4:9" s="2" customFormat="1" ht="21.75" customHeight="1">
      <c r="D71" s="10"/>
      <c r="E71" s="10"/>
      <c r="F71" s="10"/>
      <c r="G71" s="10"/>
      <c r="H71" s="10"/>
      <c r="I71" s="10"/>
    </row>
    <row r="72" spans="4:9" s="2" customFormat="1" ht="21.75" customHeight="1">
      <c r="D72" s="10"/>
      <c r="E72" s="10"/>
      <c r="F72" s="10"/>
      <c r="G72" s="10"/>
      <c r="H72" s="10"/>
      <c r="I72" s="10"/>
    </row>
    <row r="73" spans="4:9" s="2" customFormat="1" ht="21.75" customHeight="1">
      <c r="D73" s="10"/>
      <c r="E73" s="10"/>
      <c r="F73" s="10"/>
      <c r="G73" s="10"/>
      <c r="H73" s="10"/>
      <c r="I73" s="10"/>
    </row>
    <row r="74" spans="4:9" s="2" customFormat="1" ht="21.75" customHeight="1">
      <c r="D74" s="10"/>
      <c r="E74" s="10"/>
      <c r="F74" s="10"/>
      <c r="G74" s="10"/>
      <c r="H74" s="10"/>
      <c r="I74" s="10"/>
    </row>
    <row r="75" spans="4:9" s="2" customFormat="1" ht="21.75" customHeight="1">
      <c r="D75" s="10"/>
      <c r="E75" s="10"/>
      <c r="F75" s="10"/>
      <c r="G75" s="10"/>
      <c r="H75" s="10"/>
      <c r="I75" s="10"/>
    </row>
    <row r="76" spans="4:9" s="2" customFormat="1" ht="21.75" customHeight="1">
      <c r="D76" s="10"/>
      <c r="E76" s="10"/>
      <c r="F76" s="10"/>
      <c r="G76" s="10"/>
      <c r="H76" s="10"/>
      <c r="I76" s="10"/>
    </row>
    <row r="77" spans="4:9" s="2" customFormat="1" ht="21.75" customHeight="1">
      <c r="D77" s="10"/>
      <c r="E77" s="10"/>
      <c r="F77" s="10"/>
      <c r="G77" s="10"/>
      <c r="H77" s="10"/>
      <c r="I77" s="10"/>
    </row>
    <row r="78" spans="1:9" ht="21.75" customHeight="1">
      <c r="A78" s="2"/>
      <c r="B78" s="2"/>
      <c r="C78" s="2"/>
      <c r="D78" s="10"/>
      <c r="E78" s="10"/>
      <c r="F78" s="10"/>
      <c r="G78" s="10"/>
      <c r="H78" s="10"/>
      <c r="I78" s="10"/>
    </row>
    <row r="79" spans="1:9" ht="21.75" customHeight="1">
      <c r="A79" s="2"/>
      <c r="B79" s="2"/>
      <c r="C79" s="2"/>
      <c r="D79" s="10"/>
      <c r="E79" s="10"/>
      <c r="F79" s="10"/>
      <c r="G79" s="10"/>
      <c r="H79" s="10"/>
      <c r="I79" s="10"/>
    </row>
    <row r="80" spans="1:9" ht="21.75" customHeight="1">
      <c r="A80" s="2"/>
      <c r="B80" s="2"/>
      <c r="C80" s="2"/>
      <c r="D80" s="10"/>
      <c r="E80" s="10"/>
      <c r="F80" s="10"/>
      <c r="G80" s="10"/>
      <c r="H80" s="10"/>
      <c r="I80" s="10"/>
    </row>
    <row r="81" spans="1:9" ht="21.75" customHeight="1">
      <c r="A81" s="2"/>
      <c r="B81" s="2"/>
      <c r="C81" s="2"/>
      <c r="D81" s="10"/>
      <c r="E81" s="10"/>
      <c r="F81" s="10"/>
      <c r="G81" s="10"/>
      <c r="H81" s="10"/>
      <c r="I81" s="10"/>
    </row>
    <row r="82" spans="1:9" ht="21.75" customHeight="1">
      <c r="A82" s="2"/>
      <c r="B82" s="2"/>
      <c r="C82" s="2"/>
      <c r="D82" s="10"/>
      <c r="E82" s="10"/>
      <c r="F82" s="10"/>
      <c r="G82" s="10"/>
      <c r="H82" s="10"/>
      <c r="I82" s="10"/>
    </row>
    <row r="83" spans="1:9" ht="21.75" customHeight="1">
      <c r="A83" s="2"/>
      <c r="B83" s="2"/>
      <c r="C83" s="2"/>
      <c r="D83" s="10"/>
      <c r="E83" s="10"/>
      <c r="F83" s="10"/>
      <c r="G83" s="10"/>
      <c r="H83" s="10"/>
      <c r="I83" s="10"/>
    </row>
    <row r="84" spans="1:9" ht="21.75" customHeight="1">
      <c r="A84" s="2"/>
      <c r="B84" s="2"/>
      <c r="C84" s="2"/>
      <c r="D84" s="10"/>
      <c r="E84" s="10"/>
      <c r="F84" s="10"/>
      <c r="G84" s="10"/>
      <c r="H84" s="10"/>
      <c r="I84" s="10"/>
    </row>
    <row r="85" spans="1:9" ht="21.75" customHeight="1">
      <c r="A85" s="2"/>
      <c r="B85" s="2"/>
      <c r="C85" s="2"/>
      <c r="D85" s="10"/>
      <c r="E85" s="10"/>
      <c r="F85" s="10"/>
      <c r="G85" s="10"/>
      <c r="H85" s="10"/>
      <c r="I85" s="10"/>
    </row>
    <row r="86" spans="1:9" ht="21.75" customHeight="1">
      <c r="A86" s="2"/>
      <c r="B86" s="2"/>
      <c r="C86" s="2"/>
      <c r="D86" s="10"/>
      <c r="E86" s="10"/>
      <c r="F86" s="10"/>
      <c r="G86" s="10"/>
      <c r="H86" s="10"/>
      <c r="I86" s="10"/>
    </row>
    <row r="87" spans="1:9" ht="21.75" customHeight="1">
      <c r="A87" s="2"/>
      <c r="B87" s="2"/>
      <c r="C87" s="2"/>
      <c r="D87" s="10"/>
      <c r="E87" s="10"/>
      <c r="F87" s="10"/>
      <c r="G87" s="10"/>
      <c r="H87" s="10"/>
      <c r="I87" s="10"/>
    </row>
    <row r="88" spans="1:9" ht="21.75" customHeight="1">
      <c r="A88" s="2"/>
      <c r="B88" s="2"/>
      <c r="C88" s="2"/>
      <c r="D88" s="10"/>
      <c r="E88" s="10"/>
      <c r="F88" s="10"/>
      <c r="G88" s="10"/>
      <c r="H88" s="10"/>
      <c r="I88" s="10"/>
    </row>
    <row r="89" spans="1:9" ht="21.75" customHeight="1">
      <c r="A89" s="2"/>
      <c r="B89" s="2"/>
      <c r="C89" s="2"/>
      <c r="D89" s="10"/>
      <c r="E89" s="10"/>
      <c r="F89" s="10"/>
      <c r="G89" s="10"/>
      <c r="H89" s="10"/>
      <c r="I89" s="10"/>
    </row>
    <row r="90" spans="1:9" ht="21.75" customHeight="1">
      <c r="A90" s="2"/>
      <c r="B90" s="2"/>
      <c r="C90" s="2"/>
      <c r="D90" s="10"/>
      <c r="E90" s="10"/>
      <c r="F90" s="10"/>
      <c r="G90" s="10"/>
      <c r="H90" s="10"/>
      <c r="I90" s="10"/>
    </row>
    <row r="91" spans="1:9" ht="21.75" customHeight="1">
      <c r="A91" s="2"/>
      <c r="B91" s="2"/>
      <c r="C91" s="2"/>
      <c r="D91" s="10"/>
      <c r="E91" s="10"/>
      <c r="F91" s="10"/>
      <c r="G91" s="10"/>
      <c r="H91" s="10"/>
      <c r="I91" s="10"/>
    </row>
    <row r="92" spans="1:9" ht="14.25">
      <c r="A92" s="2"/>
      <c r="B92" s="2"/>
      <c r="C92" s="2"/>
      <c r="D92" s="10"/>
      <c r="E92" s="10"/>
      <c r="F92" s="10"/>
      <c r="G92" s="10"/>
      <c r="H92" s="10"/>
      <c r="I92" s="10"/>
    </row>
    <row r="93" spans="1:9" ht="14.25">
      <c r="A93" s="2"/>
      <c r="B93" s="2"/>
      <c r="C93" s="2"/>
      <c r="D93" s="10"/>
      <c r="E93" s="10"/>
      <c r="F93" s="10"/>
      <c r="G93" s="10"/>
      <c r="H93" s="10"/>
      <c r="I93" s="10"/>
    </row>
    <row r="94" spans="1:9" ht="14.25">
      <c r="A94" s="2"/>
      <c r="B94" s="2"/>
      <c r="C94" s="2"/>
      <c r="D94" s="10"/>
      <c r="E94" s="10"/>
      <c r="F94" s="10"/>
      <c r="G94" s="10"/>
      <c r="H94" s="10"/>
      <c r="I94" s="10"/>
    </row>
    <row r="95" spans="1:9" ht="14.25">
      <c r="A95" s="2"/>
      <c r="B95" s="2"/>
      <c r="C95" s="2"/>
      <c r="D95" s="10"/>
      <c r="E95" s="10"/>
      <c r="F95" s="10"/>
      <c r="G95" s="10"/>
      <c r="H95" s="10"/>
      <c r="I95" s="10"/>
    </row>
    <row r="96" spans="1:9" ht="14.25">
      <c r="A96" s="2"/>
      <c r="B96" s="2"/>
      <c r="C96" s="2"/>
      <c r="D96" s="10"/>
      <c r="E96" s="10"/>
      <c r="F96" s="10"/>
      <c r="G96" s="10"/>
      <c r="H96" s="10"/>
      <c r="I96" s="10"/>
    </row>
    <row r="97" spans="1:9" ht="14.25">
      <c r="A97" s="2"/>
      <c r="B97" s="2"/>
      <c r="C97" s="2"/>
      <c r="D97" s="10"/>
      <c r="E97" s="10"/>
      <c r="F97" s="10"/>
      <c r="G97" s="10"/>
      <c r="H97" s="10"/>
      <c r="I97" s="10"/>
    </row>
    <row r="98" spans="1:9" ht="14.25">
      <c r="A98" s="2"/>
      <c r="B98" s="2"/>
      <c r="C98" s="2"/>
      <c r="D98" s="10"/>
      <c r="E98" s="10"/>
      <c r="F98" s="10"/>
      <c r="G98" s="10"/>
      <c r="H98" s="10"/>
      <c r="I98" s="10"/>
    </row>
    <row r="99" spans="1:9" ht="14.25">
      <c r="A99" s="2"/>
      <c r="B99" s="2"/>
      <c r="C99" s="2"/>
      <c r="D99" s="10"/>
      <c r="E99" s="10"/>
      <c r="F99" s="10"/>
      <c r="G99" s="10"/>
      <c r="H99" s="10"/>
      <c r="I99" s="10"/>
    </row>
    <row r="100" spans="1:9" ht="14.25">
      <c r="A100" s="2"/>
      <c r="B100" s="2"/>
      <c r="C100" s="2"/>
      <c r="D100" s="10"/>
      <c r="E100" s="10"/>
      <c r="F100" s="10"/>
      <c r="G100" s="10"/>
      <c r="H100" s="10"/>
      <c r="I100" s="10"/>
    </row>
    <row r="101" spans="1:9" ht="14.25">
      <c r="A101" s="2"/>
      <c r="B101" s="2"/>
      <c r="C101" s="2"/>
      <c r="D101" s="10"/>
      <c r="E101" s="10"/>
      <c r="F101" s="10"/>
      <c r="G101" s="10"/>
      <c r="H101" s="10"/>
      <c r="I101" s="10"/>
    </row>
    <row r="102" spans="1:9" ht="14.25">
      <c r="A102" s="2"/>
      <c r="B102" s="2"/>
      <c r="C102" s="2"/>
      <c r="D102" s="10"/>
      <c r="E102" s="10"/>
      <c r="F102" s="10"/>
      <c r="G102" s="10"/>
      <c r="H102" s="10"/>
      <c r="I102" s="10"/>
    </row>
    <row r="103" spans="1:9" ht="14.25">
      <c r="A103" s="2"/>
      <c r="B103" s="2"/>
      <c r="C103" s="2"/>
      <c r="D103" s="10"/>
      <c r="E103" s="10"/>
      <c r="F103" s="10"/>
      <c r="G103" s="10"/>
      <c r="H103" s="10"/>
      <c r="I103" s="10"/>
    </row>
    <row r="104" spans="1:9" ht="14.25">
      <c r="A104" s="2"/>
      <c r="B104" s="2"/>
      <c r="C104" s="2"/>
      <c r="D104" s="10"/>
      <c r="E104" s="10"/>
      <c r="F104" s="10"/>
      <c r="G104" s="10"/>
      <c r="H104" s="10"/>
      <c r="I104" s="10"/>
    </row>
    <row r="105" spans="1:9" ht="14.25">
      <c r="A105" s="2"/>
      <c r="B105" s="2"/>
      <c r="C105" s="2"/>
      <c r="D105" s="10"/>
      <c r="E105" s="10"/>
      <c r="F105" s="10"/>
      <c r="G105" s="10"/>
      <c r="H105" s="10"/>
      <c r="I105" s="10"/>
    </row>
    <row r="106" spans="1:9" ht="14.25">
      <c r="A106" s="2"/>
      <c r="B106" s="2"/>
      <c r="C106" s="2"/>
      <c r="D106" s="10"/>
      <c r="E106" s="10"/>
      <c r="F106" s="10"/>
      <c r="G106" s="10"/>
      <c r="H106" s="10"/>
      <c r="I106" s="10"/>
    </row>
    <row r="107" spans="1:9" ht="14.25">
      <c r="A107" s="2"/>
      <c r="B107" s="2"/>
      <c r="C107" s="2"/>
      <c r="D107" s="10"/>
      <c r="E107" s="10"/>
      <c r="F107" s="10"/>
      <c r="G107" s="10"/>
      <c r="H107" s="10"/>
      <c r="I107" s="10"/>
    </row>
    <row r="108" spans="1:9" ht="14.25">
      <c r="A108" s="2"/>
      <c r="B108" s="2"/>
      <c r="C108" s="2"/>
      <c r="D108" s="10"/>
      <c r="E108" s="10"/>
      <c r="F108" s="10"/>
      <c r="G108" s="10"/>
      <c r="H108" s="10"/>
      <c r="I108" s="10"/>
    </row>
    <row r="109" spans="1:9" ht="14.25">
      <c r="A109" s="2"/>
      <c r="B109" s="2"/>
      <c r="C109" s="2"/>
      <c r="D109" s="10"/>
      <c r="E109" s="10"/>
      <c r="F109" s="10"/>
      <c r="G109" s="10"/>
      <c r="H109" s="10"/>
      <c r="I109" s="10"/>
    </row>
    <row r="110" spans="1:9" ht="14.25">
      <c r="A110" s="2"/>
      <c r="B110" s="2"/>
      <c r="C110" s="2"/>
      <c r="D110" s="10"/>
      <c r="E110" s="10"/>
      <c r="F110" s="10"/>
      <c r="G110" s="10"/>
      <c r="H110" s="10"/>
      <c r="I110" s="10"/>
    </row>
    <row r="111" spans="1:9" ht="14.25">
      <c r="A111" s="2"/>
      <c r="B111" s="2"/>
      <c r="C111" s="2"/>
      <c r="D111" s="10"/>
      <c r="E111" s="10"/>
      <c r="F111" s="10"/>
      <c r="G111" s="10"/>
      <c r="H111" s="10"/>
      <c r="I111" s="10"/>
    </row>
    <row r="112" spans="1:9" ht="14.25">
      <c r="A112" s="2"/>
      <c r="B112" s="2"/>
      <c r="C112" s="2"/>
      <c r="D112" s="10"/>
      <c r="E112" s="10"/>
      <c r="F112" s="10"/>
      <c r="G112" s="10"/>
      <c r="H112" s="10"/>
      <c r="I112" s="10"/>
    </row>
    <row r="113" spans="1:9" ht="14.25">
      <c r="A113" s="2"/>
      <c r="B113" s="2"/>
      <c r="C113" s="2"/>
      <c r="D113" s="10"/>
      <c r="E113" s="10"/>
      <c r="F113" s="10"/>
      <c r="G113" s="10"/>
      <c r="H113" s="10"/>
      <c r="I113" s="10"/>
    </row>
    <row r="114" spans="1:9" ht="14.25">
      <c r="A114" s="2"/>
      <c r="B114" s="2"/>
      <c r="C114" s="2"/>
      <c r="D114" s="10"/>
      <c r="E114" s="10"/>
      <c r="F114" s="10"/>
      <c r="G114" s="10"/>
      <c r="H114" s="10"/>
      <c r="I114" s="10"/>
    </row>
    <row r="115" spans="1:9" ht="14.25">
      <c r="A115" s="2"/>
      <c r="B115" s="2"/>
      <c r="C115" s="2"/>
      <c r="D115" s="10"/>
      <c r="E115" s="10"/>
      <c r="F115" s="10"/>
      <c r="G115" s="10"/>
      <c r="H115" s="10"/>
      <c r="I115" s="10"/>
    </row>
    <row r="116" spans="1:9" ht="14.25">
      <c r="A116" s="2"/>
      <c r="B116" s="2"/>
      <c r="C116" s="2"/>
      <c r="D116" s="10"/>
      <c r="E116" s="10"/>
      <c r="F116" s="10"/>
      <c r="G116" s="10"/>
      <c r="H116" s="10"/>
      <c r="I116" s="10"/>
    </row>
    <row r="117" spans="1:9" ht="14.25">
      <c r="A117" s="2"/>
      <c r="B117" s="2"/>
      <c r="C117" s="2"/>
      <c r="D117" s="10"/>
      <c r="E117" s="10"/>
      <c r="F117" s="10"/>
      <c r="G117" s="10"/>
      <c r="H117" s="10"/>
      <c r="I117" s="10"/>
    </row>
    <row r="118" spans="1:9" ht="14.25">
      <c r="A118" s="2"/>
      <c r="B118" s="2"/>
      <c r="C118" s="2"/>
      <c r="D118" s="10"/>
      <c r="E118" s="10"/>
      <c r="F118" s="10"/>
      <c r="G118" s="10"/>
      <c r="H118" s="10"/>
      <c r="I118" s="10"/>
    </row>
    <row r="119" spans="1:9" ht="14.25">
      <c r="A119" s="2"/>
      <c r="B119" s="2"/>
      <c r="C119" s="2"/>
      <c r="D119" s="10"/>
      <c r="E119" s="10"/>
      <c r="F119" s="10"/>
      <c r="G119" s="10"/>
      <c r="H119" s="10"/>
      <c r="I119" s="10"/>
    </row>
    <row r="120" spans="1:9" ht="14.25">
      <c r="A120" s="2"/>
      <c r="B120" s="2"/>
      <c r="C120" s="2"/>
      <c r="D120" s="10"/>
      <c r="E120" s="10"/>
      <c r="F120" s="10"/>
      <c r="G120" s="10"/>
      <c r="H120" s="10"/>
      <c r="I120" s="10"/>
    </row>
    <row r="121" spans="1:9" ht="14.25">
      <c r="A121" s="2"/>
      <c r="B121" s="2"/>
      <c r="C121" s="2"/>
      <c r="D121" s="10"/>
      <c r="E121" s="10"/>
      <c r="F121" s="10"/>
      <c r="G121" s="10"/>
      <c r="H121" s="10"/>
      <c r="I121" s="10"/>
    </row>
    <row r="122" spans="1:9" ht="14.25">
      <c r="A122" s="2"/>
      <c r="B122" s="2"/>
      <c r="C122" s="2"/>
      <c r="D122" s="10"/>
      <c r="E122" s="10"/>
      <c r="F122" s="10"/>
      <c r="G122" s="10"/>
      <c r="H122" s="10"/>
      <c r="I122" s="10"/>
    </row>
    <row r="123" spans="1:9" ht="14.25">
      <c r="A123" s="2"/>
      <c r="B123" s="2"/>
      <c r="C123" s="2"/>
      <c r="D123" s="10"/>
      <c r="E123" s="10"/>
      <c r="F123" s="10"/>
      <c r="G123" s="10"/>
      <c r="H123" s="10"/>
      <c r="I123" s="10"/>
    </row>
    <row r="124" spans="1:9" ht="14.25">
      <c r="A124" s="2"/>
      <c r="B124" s="2"/>
      <c r="C124" s="2"/>
      <c r="D124" s="10"/>
      <c r="E124" s="10"/>
      <c r="F124" s="10"/>
      <c r="G124" s="10"/>
      <c r="H124" s="10"/>
      <c r="I124" s="10"/>
    </row>
    <row r="125" spans="1:9" ht="14.25">
      <c r="A125" s="2"/>
      <c r="B125" s="2"/>
      <c r="C125" s="2"/>
      <c r="D125" s="10"/>
      <c r="E125" s="10"/>
      <c r="F125" s="10"/>
      <c r="G125" s="10"/>
      <c r="H125" s="10"/>
      <c r="I125" s="10"/>
    </row>
    <row r="126" spans="1:9" ht="14.25">
      <c r="A126" s="2"/>
      <c r="B126" s="2"/>
      <c r="C126" s="2"/>
      <c r="D126" s="10"/>
      <c r="E126" s="10"/>
      <c r="F126" s="10"/>
      <c r="G126" s="10"/>
      <c r="H126" s="10"/>
      <c r="I126" s="10"/>
    </row>
    <row r="127" spans="1:9" ht="14.25">
      <c r="A127" s="2"/>
      <c r="B127" s="2"/>
      <c r="C127" s="2"/>
      <c r="D127" s="10"/>
      <c r="E127" s="10"/>
      <c r="F127" s="10"/>
      <c r="G127" s="10"/>
      <c r="H127" s="10"/>
      <c r="I127" s="10"/>
    </row>
    <row r="128" spans="1:9" ht="14.25">
      <c r="A128" s="2"/>
      <c r="B128" s="2"/>
      <c r="C128" s="2"/>
      <c r="D128" s="10"/>
      <c r="E128" s="10"/>
      <c r="F128" s="10"/>
      <c r="G128" s="10"/>
      <c r="H128" s="10"/>
      <c r="I128" s="10"/>
    </row>
    <row r="129" spans="1:9" ht="14.25">
      <c r="A129" s="2"/>
      <c r="B129" s="2"/>
      <c r="C129" s="2"/>
      <c r="D129" s="10"/>
      <c r="E129" s="10"/>
      <c r="F129" s="10"/>
      <c r="G129" s="10"/>
      <c r="H129" s="10"/>
      <c r="I129" s="10"/>
    </row>
    <row r="130" spans="1:9" ht="14.25">
      <c r="A130" s="2"/>
      <c r="B130" s="2"/>
      <c r="C130" s="2"/>
      <c r="D130" s="10"/>
      <c r="E130" s="10"/>
      <c r="F130" s="10"/>
      <c r="G130" s="10"/>
      <c r="H130" s="10"/>
      <c r="I130" s="10"/>
    </row>
    <row r="131" spans="1:9" ht="14.25">
      <c r="A131" s="2"/>
      <c r="B131" s="2"/>
      <c r="C131" s="2"/>
      <c r="D131" s="10"/>
      <c r="E131" s="10"/>
      <c r="F131" s="10"/>
      <c r="G131" s="10"/>
      <c r="H131" s="10"/>
      <c r="I131" s="10"/>
    </row>
    <row r="132" spans="1:9" ht="14.25">
      <c r="A132" s="2"/>
      <c r="B132" s="2"/>
      <c r="C132" s="2"/>
      <c r="D132" s="10"/>
      <c r="E132" s="10"/>
      <c r="F132" s="10"/>
      <c r="G132" s="10"/>
      <c r="H132" s="10"/>
      <c r="I132" s="10"/>
    </row>
    <row r="133" spans="1:9" ht="14.25">
      <c r="A133" s="2"/>
      <c r="B133" s="2"/>
      <c r="C133" s="2"/>
      <c r="D133" s="10"/>
      <c r="E133" s="10"/>
      <c r="F133" s="10"/>
      <c r="G133" s="10"/>
      <c r="H133" s="10"/>
      <c r="I133" s="10"/>
    </row>
    <row r="134" spans="1:9" ht="14.25">
      <c r="A134" s="2"/>
      <c r="B134" s="2"/>
      <c r="C134" s="2"/>
      <c r="D134" s="10"/>
      <c r="E134" s="10"/>
      <c r="F134" s="10"/>
      <c r="G134" s="10"/>
      <c r="H134" s="10"/>
      <c r="I134" s="10"/>
    </row>
    <row r="135" spans="1:9" ht="14.25">
      <c r="A135" s="2"/>
      <c r="B135" s="2"/>
      <c r="C135" s="2"/>
      <c r="D135" s="10"/>
      <c r="E135" s="10"/>
      <c r="F135" s="10"/>
      <c r="G135" s="10"/>
      <c r="H135" s="10"/>
      <c r="I135" s="10"/>
    </row>
    <row r="136" spans="1:9" ht="14.25">
      <c r="A136" s="2"/>
      <c r="B136" s="2"/>
      <c r="C136" s="2"/>
      <c r="D136" s="10"/>
      <c r="E136" s="10"/>
      <c r="F136" s="10"/>
      <c r="G136" s="10"/>
      <c r="H136" s="10"/>
      <c r="I136" s="10"/>
    </row>
    <row r="137" spans="1:9" ht="14.25">
      <c r="A137" s="2"/>
      <c r="B137" s="2"/>
      <c r="C137" s="2"/>
      <c r="D137" s="10"/>
      <c r="E137" s="10"/>
      <c r="F137" s="10"/>
      <c r="G137" s="10"/>
      <c r="H137" s="10"/>
      <c r="I137" s="10"/>
    </row>
    <row r="138" spans="1:9" ht="14.25">
      <c r="A138" s="2"/>
      <c r="B138" s="2"/>
      <c r="C138" s="2"/>
      <c r="D138" s="10"/>
      <c r="E138" s="10"/>
      <c r="F138" s="10"/>
      <c r="G138" s="10"/>
      <c r="H138" s="10"/>
      <c r="I138" s="10"/>
    </row>
    <row r="139" spans="1:9" ht="14.25">
      <c r="A139" s="2"/>
      <c r="B139" s="2"/>
      <c r="C139" s="2"/>
      <c r="D139" s="10"/>
      <c r="E139" s="10"/>
      <c r="F139" s="10"/>
      <c r="G139" s="10"/>
      <c r="H139" s="10"/>
      <c r="I139" s="10"/>
    </row>
    <row r="140" spans="1:9" ht="14.25">
      <c r="A140" s="2"/>
      <c r="B140" s="2"/>
      <c r="C140" s="2"/>
      <c r="D140" s="10"/>
      <c r="E140" s="10"/>
      <c r="F140" s="10"/>
      <c r="G140" s="10"/>
      <c r="H140" s="10"/>
      <c r="I140" s="10"/>
    </row>
    <row r="141" spans="1:9" ht="14.25">
      <c r="A141" s="2"/>
      <c r="B141" s="2"/>
      <c r="C141" s="2"/>
      <c r="D141" s="10"/>
      <c r="E141" s="10"/>
      <c r="F141" s="10"/>
      <c r="G141" s="10"/>
      <c r="H141" s="10"/>
      <c r="I141" s="10"/>
    </row>
    <row r="142" spans="1:9" ht="14.25">
      <c r="A142" s="2"/>
      <c r="B142" s="2"/>
      <c r="C142" s="2"/>
      <c r="D142" s="10"/>
      <c r="E142" s="10"/>
      <c r="F142" s="10"/>
      <c r="G142" s="10"/>
      <c r="H142" s="10"/>
      <c r="I142" s="10"/>
    </row>
    <row r="143" spans="1:9" ht="14.25">
      <c r="A143" s="2"/>
      <c r="B143" s="2"/>
      <c r="C143" s="2"/>
      <c r="D143" s="10"/>
      <c r="E143" s="10"/>
      <c r="F143" s="10"/>
      <c r="G143" s="10"/>
      <c r="H143" s="10"/>
      <c r="I143" s="10"/>
    </row>
    <row r="144" spans="1:9" ht="14.25">
      <c r="A144" s="2"/>
      <c r="B144" s="2"/>
      <c r="C144" s="2"/>
      <c r="D144" s="10"/>
      <c r="E144" s="10"/>
      <c r="F144" s="10"/>
      <c r="G144" s="10"/>
      <c r="H144" s="10"/>
      <c r="I144" s="10"/>
    </row>
    <row r="145" spans="1:9" ht="14.25">
      <c r="A145" s="2"/>
      <c r="B145" s="2"/>
      <c r="C145" s="2"/>
      <c r="D145" s="10"/>
      <c r="E145" s="10"/>
      <c r="F145" s="10"/>
      <c r="G145" s="10"/>
      <c r="H145" s="10"/>
      <c r="I145" s="10"/>
    </row>
    <row r="146" spans="1:9" ht="14.25">
      <c r="A146" s="2"/>
      <c r="B146" s="2"/>
      <c r="C146" s="2"/>
      <c r="D146" s="10"/>
      <c r="E146" s="10"/>
      <c r="F146" s="10"/>
      <c r="G146" s="10"/>
      <c r="H146" s="10"/>
      <c r="I146" s="10"/>
    </row>
    <row r="147" spans="1:9" ht="14.25">
      <c r="A147" s="2"/>
      <c r="B147" s="2"/>
      <c r="C147" s="2"/>
      <c r="D147" s="10"/>
      <c r="E147" s="10"/>
      <c r="F147" s="10"/>
      <c r="G147" s="10"/>
      <c r="H147" s="10"/>
      <c r="I147" s="10"/>
    </row>
    <row r="148" spans="1:9" ht="14.25">
      <c r="A148" s="2"/>
      <c r="B148" s="2"/>
      <c r="C148" s="2"/>
      <c r="D148" s="10"/>
      <c r="E148" s="10"/>
      <c r="F148" s="10"/>
      <c r="G148" s="10"/>
      <c r="H148" s="10"/>
      <c r="I148" s="10"/>
    </row>
    <row r="149" spans="1:9" ht="14.25">
      <c r="A149" s="2"/>
      <c r="B149" s="2"/>
      <c r="C149" s="2"/>
      <c r="D149" s="10"/>
      <c r="E149" s="10"/>
      <c r="F149" s="10"/>
      <c r="G149" s="10"/>
      <c r="H149" s="10"/>
      <c r="I149" s="10"/>
    </row>
    <row r="150" spans="1:9" ht="14.25">
      <c r="A150" s="2"/>
      <c r="B150" s="2"/>
      <c r="C150" s="2"/>
      <c r="D150" s="10"/>
      <c r="E150" s="10"/>
      <c r="F150" s="10"/>
      <c r="G150" s="10"/>
      <c r="H150" s="10"/>
      <c r="I150" s="10"/>
    </row>
    <row r="151" spans="1:9" ht="14.25">
      <c r="A151" s="2"/>
      <c r="B151" s="2"/>
      <c r="C151" s="2"/>
      <c r="D151" s="10"/>
      <c r="E151" s="10"/>
      <c r="F151" s="10"/>
      <c r="G151" s="10"/>
      <c r="H151" s="10"/>
      <c r="I151" s="10"/>
    </row>
    <row r="152" spans="1:9" ht="14.25">
      <c r="A152" s="2"/>
      <c r="B152" s="2"/>
      <c r="C152" s="2"/>
      <c r="D152" s="10"/>
      <c r="E152" s="10"/>
      <c r="F152" s="10"/>
      <c r="G152" s="10"/>
      <c r="H152" s="10"/>
      <c r="I152" s="10"/>
    </row>
    <row r="153" spans="1:9" ht="14.25">
      <c r="A153" s="2"/>
      <c r="B153" s="2"/>
      <c r="C153" s="2"/>
      <c r="D153" s="10"/>
      <c r="E153" s="10"/>
      <c r="F153" s="10"/>
      <c r="G153" s="10"/>
      <c r="H153" s="10"/>
      <c r="I153" s="10"/>
    </row>
    <row r="154" spans="1:9" ht="14.25">
      <c r="A154" s="2"/>
      <c r="B154" s="2"/>
      <c r="C154" s="2"/>
      <c r="D154" s="10"/>
      <c r="E154" s="10"/>
      <c r="F154" s="10"/>
      <c r="G154" s="10"/>
      <c r="H154" s="10"/>
      <c r="I154" s="10"/>
    </row>
    <row r="155" spans="1:9" ht="14.25">
      <c r="A155" s="2"/>
      <c r="B155" s="2"/>
      <c r="C155" s="2"/>
      <c r="D155" s="10"/>
      <c r="E155" s="10"/>
      <c r="F155" s="10"/>
      <c r="G155" s="10"/>
      <c r="H155" s="10"/>
      <c r="I155" s="10"/>
    </row>
    <row r="156" spans="1:9" ht="14.25">
      <c r="A156" s="2"/>
      <c r="B156" s="2"/>
      <c r="C156" s="2"/>
      <c r="D156" s="10"/>
      <c r="E156" s="10"/>
      <c r="F156" s="10"/>
      <c r="G156" s="10"/>
      <c r="H156" s="10"/>
      <c r="I156" s="10"/>
    </row>
    <row r="157" spans="1:9" ht="14.25">
      <c r="A157" s="2"/>
      <c r="B157" s="2"/>
      <c r="C157" s="2"/>
      <c r="D157" s="10"/>
      <c r="E157" s="10"/>
      <c r="F157" s="10"/>
      <c r="G157" s="10"/>
      <c r="H157" s="10"/>
      <c r="I157" s="10"/>
    </row>
    <row r="158" spans="1:9" ht="14.25">
      <c r="A158" s="2"/>
      <c r="B158" s="2"/>
      <c r="C158" s="2"/>
      <c r="D158" s="10"/>
      <c r="E158" s="10"/>
      <c r="F158" s="10"/>
      <c r="G158" s="10"/>
      <c r="H158" s="10"/>
      <c r="I158" s="10"/>
    </row>
    <row r="159" spans="1:9" ht="14.25">
      <c r="A159" s="2"/>
      <c r="B159" s="2"/>
      <c r="C159" s="2"/>
      <c r="D159" s="10"/>
      <c r="E159" s="10"/>
      <c r="F159" s="10"/>
      <c r="G159" s="10"/>
      <c r="H159" s="10"/>
      <c r="I159" s="10"/>
    </row>
    <row r="160" spans="1:9" ht="14.25">
      <c r="A160" s="2"/>
      <c r="B160" s="2"/>
      <c r="C160" s="2"/>
      <c r="D160" s="10"/>
      <c r="E160" s="10"/>
      <c r="F160" s="10"/>
      <c r="G160" s="10"/>
      <c r="H160" s="10"/>
      <c r="I160" s="10"/>
    </row>
    <row r="161" spans="1:9" ht="14.25">
      <c r="A161" s="2"/>
      <c r="B161" s="2"/>
      <c r="C161" s="2"/>
      <c r="D161" s="10"/>
      <c r="E161" s="10"/>
      <c r="F161" s="10"/>
      <c r="G161" s="10"/>
      <c r="H161" s="10"/>
      <c r="I161" s="10"/>
    </row>
    <row r="162" spans="1:9" ht="14.25">
      <c r="A162" s="2"/>
      <c r="B162" s="2"/>
      <c r="C162" s="2"/>
      <c r="D162" s="10"/>
      <c r="E162" s="10"/>
      <c r="F162" s="10"/>
      <c r="G162" s="10"/>
      <c r="H162" s="10"/>
      <c r="I162" s="10"/>
    </row>
    <row r="163" spans="1:9" ht="14.25">
      <c r="A163" s="2"/>
      <c r="B163" s="2"/>
      <c r="C163" s="2"/>
      <c r="D163" s="10"/>
      <c r="E163" s="10"/>
      <c r="F163" s="10"/>
      <c r="G163" s="10"/>
      <c r="H163" s="10"/>
      <c r="I163" s="10"/>
    </row>
    <row r="164" spans="1:9" ht="14.25">
      <c r="A164" s="2"/>
      <c r="B164" s="2"/>
      <c r="C164" s="2"/>
      <c r="D164" s="10"/>
      <c r="E164" s="10"/>
      <c r="F164" s="10"/>
      <c r="G164" s="10"/>
      <c r="H164" s="10"/>
      <c r="I164" s="10"/>
    </row>
    <row r="165" spans="1:9" ht="14.25">
      <c r="A165" s="2"/>
      <c r="B165" s="2"/>
      <c r="C165" s="2"/>
      <c r="D165" s="10"/>
      <c r="E165" s="10"/>
      <c r="F165" s="10"/>
      <c r="G165" s="10"/>
      <c r="H165" s="10"/>
      <c r="I165" s="10"/>
    </row>
    <row r="166" spans="1:9" ht="14.25">
      <c r="A166" s="2"/>
      <c r="B166" s="2"/>
      <c r="C166" s="2"/>
      <c r="D166" s="10"/>
      <c r="E166" s="10"/>
      <c r="F166" s="10"/>
      <c r="G166" s="10"/>
      <c r="H166" s="10"/>
      <c r="I166" s="10"/>
    </row>
    <row r="167" spans="1:9" ht="14.25">
      <c r="A167" s="2"/>
      <c r="B167" s="2"/>
      <c r="C167" s="2"/>
      <c r="D167" s="10"/>
      <c r="E167" s="10"/>
      <c r="F167" s="10"/>
      <c r="G167" s="10"/>
      <c r="H167" s="10"/>
      <c r="I167" s="10"/>
    </row>
    <row r="168" spans="1:9" ht="14.25">
      <c r="A168" s="2"/>
      <c r="B168" s="2"/>
      <c r="C168" s="2"/>
      <c r="D168" s="10"/>
      <c r="E168" s="10"/>
      <c r="F168" s="10"/>
      <c r="G168" s="10"/>
      <c r="H168" s="10"/>
      <c r="I168" s="10"/>
    </row>
    <row r="169" spans="1:9" ht="14.25">
      <c r="A169" s="2"/>
      <c r="B169" s="2"/>
      <c r="C169" s="2"/>
      <c r="D169" s="10"/>
      <c r="E169" s="10"/>
      <c r="F169" s="10"/>
      <c r="G169" s="10"/>
      <c r="H169" s="10"/>
      <c r="I169" s="10"/>
    </row>
    <row r="170" spans="1:9" ht="14.25">
      <c r="A170" s="2"/>
      <c r="B170" s="2"/>
      <c r="C170" s="2"/>
      <c r="D170" s="10"/>
      <c r="E170" s="10"/>
      <c r="F170" s="10"/>
      <c r="G170" s="10"/>
      <c r="H170" s="10"/>
      <c r="I170" s="10"/>
    </row>
    <row r="171" spans="1:9" ht="14.25">
      <c r="A171" s="2"/>
      <c r="B171" s="2"/>
      <c r="C171" s="2"/>
      <c r="D171" s="10"/>
      <c r="E171" s="10"/>
      <c r="F171" s="10"/>
      <c r="G171" s="10"/>
      <c r="H171" s="10"/>
      <c r="I171" s="10"/>
    </row>
    <row r="172" spans="1:9" ht="14.25">
      <c r="A172" s="2"/>
      <c r="B172" s="2"/>
      <c r="C172" s="2"/>
      <c r="D172" s="10"/>
      <c r="E172" s="10"/>
      <c r="F172" s="10"/>
      <c r="G172" s="10"/>
      <c r="H172" s="10"/>
      <c r="I172" s="10"/>
    </row>
    <row r="173" spans="1:9" ht="14.25">
      <c r="A173" s="2"/>
      <c r="B173" s="2"/>
      <c r="C173" s="2"/>
      <c r="D173" s="10"/>
      <c r="E173" s="10"/>
      <c r="F173" s="10"/>
      <c r="G173" s="10"/>
      <c r="H173" s="10"/>
      <c r="I173" s="10"/>
    </row>
    <row r="174" spans="1:9" ht="14.25">
      <c r="A174" s="2"/>
      <c r="B174" s="2"/>
      <c r="C174" s="2"/>
      <c r="D174" s="10"/>
      <c r="E174" s="10"/>
      <c r="F174" s="10"/>
      <c r="G174" s="10"/>
      <c r="H174" s="10"/>
      <c r="I174" s="10"/>
    </row>
    <row r="175" spans="1:9" ht="14.25">
      <c r="A175" s="2"/>
      <c r="B175" s="2"/>
      <c r="C175" s="2"/>
      <c r="D175" s="10"/>
      <c r="E175" s="10"/>
      <c r="F175" s="10"/>
      <c r="G175" s="10"/>
      <c r="H175" s="10"/>
      <c r="I175" s="10"/>
    </row>
    <row r="176" spans="1:9" ht="14.25">
      <c r="A176" s="2"/>
      <c r="B176" s="2"/>
      <c r="C176" s="2"/>
      <c r="D176" s="10"/>
      <c r="E176" s="10"/>
      <c r="F176" s="10"/>
      <c r="G176" s="10"/>
      <c r="H176" s="10"/>
      <c r="I176" s="10"/>
    </row>
    <row r="177" spans="1:9" ht="14.25">
      <c r="A177" s="2"/>
      <c r="B177" s="2"/>
      <c r="C177" s="2"/>
      <c r="D177" s="10"/>
      <c r="E177" s="10"/>
      <c r="F177" s="10"/>
      <c r="G177" s="10"/>
      <c r="H177" s="10"/>
      <c r="I177" s="10"/>
    </row>
    <row r="178" spans="1:9" ht="14.25">
      <c r="A178" s="2"/>
      <c r="B178" s="2"/>
      <c r="C178" s="2"/>
      <c r="D178" s="10"/>
      <c r="E178" s="10"/>
      <c r="F178" s="10"/>
      <c r="G178" s="10"/>
      <c r="H178" s="10"/>
      <c r="I178" s="10"/>
    </row>
    <row r="179" spans="1:9" ht="14.25">
      <c r="A179" s="2"/>
      <c r="B179" s="2"/>
      <c r="C179" s="2"/>
      <c r="D179" s="10"/>
      <c r="E179" s="10"/>
      <c r="F179" s="10"/>
      <c r="G179" s="10"/>
      <c r="H179" s="10"/>
      <c r="I179" s="10"/>
    </row>
    <row r="180" spans="1:9" ht="14.25">
      <c r="A180" s="2"/>
      <c r="B180" s="2"/>
      <c r="C180" s="2"/>
      <c r="D180" s="10"/>
      <c r="E180" s="10"/>
      <c r="F180" s="10"/>
      <c r="G180" s="10"/>
      <c r="H180" s="10"/>
      <c r="I180" s="10"/>
    </row>
    <row r="181" spans="1:9" ht="14.25">
      <c r="A181" s="2"/>
      <c r="B181" s="2"/>
      <c r="C181" s="2"/>
      <c r="D181" s="10"/>
      <c r="E181" s="10"/>
      <c r="F181" s="10"/>
      <c r="G181" s="10"/>
      <c r="H181" s="10"/>
      <c r="I181" s="10"/>
    </row>
    <row r="182" spans="1:9" ht="14.25">
      <c r="A182" s="2"/>
      <c r="B182" s="2"/>
      <c r="C182" s="2"/>
      <c r="D182" s="10"/>
      <c r="E182" s="10"/>
      <c r="F182" s="10"/>
      <c r="G182" s="10"/>
      <c r="H182" s="10"/>
      <c r="I182" s="10"/>
    </row>
    <row r="183" spans="1:9" ht="14.25">
      <c r="A183" s="2"/>
      <c r="B183" s="2"/>
      <c r="C183" s="2"/>
      <c r="D183" s="10"/>
      <c r="E183" s="10"/>
      <c r="F183" s="10"/>
      <c r="G183" s="10"/>
      <c r="H183" s="10"/>
      <c r="I183" s="10"/>
    </row>
    <row r="184" spans="1:9" ht="14.25">
      <c r="A184" s="2"/>
      <c r="B184" s="2"/>
      <c r="C184" s="2"/>
      <c r="D184" s="10"/>
      <c r="E184" s="10"/>
      <c r="F184" s="10"/>
      <c r="G184" s="10"/>
      <c r="H184" s="10"/>
      <c r="I184" s="10"/>
    </row>
    <row r="185" spans="1:9" ht="14.25">
      <c r="A185" s="2"/>
      <c r="B185" s="2"/>
      <c r="C185" s="2"/>
      <c r="D185" s="10"/>
      <c r="E185" s="10"/>
      <c r="F185" s="10"/>
      <c r="G185" s="10"/>
      <c r="H185" s="10"/>
      <c r="I185" s="10"/>
    </row>
    <row r="186" spans="1:9" ht="14.25">
      <c r="A186" s="2"/>
      <c r="B186" s="2"/>
      <c r="C186" s="2"/>
      <c r="D186" s="10"/>
      <c r="E186" s="10"/>
      <c r="F186" s="10"/>
      <c r="G186" s="10"/>
      <c r="H186" s="10"/>
      <c r="I186" s="10"/>
    </row>
    <row r="187" spans="1:9" ht="14.25">
      <c r="A187" s="2"/>
      <c r="B187" s="2"/>
      <c r="C187" s="2"/>
      <c r="D187" s="10"/>
      <c r="E187" s="10"/>
      <c r="F187" s="10"/>
      <c r="G187" s="10"/>
      <c r="H187" s="10"/>
      <c r="I187" s="10"/>
    </row>
    <row r="188" spans="1:9" ht="14.25">
      <c r="A188" s="2"/>
      <c r="B188" s="2"/>
      <c r="C188" s="2"/>
      <c r="D188" s="10"/>
      <c r="E188" s="10"/>
      <c r="F188" s="10"/>
      <c r="G188" s="10"/>
      <c r="H188" s="10"/>
      <c r="I188" s="10"/>
    </row>
    <row r="189" spans="1:9" ht="14.25">
      <c r="A189" s="2"/>
      <c r="B189" s="2"/>
      <c r="C189" s="2"/>
      <c r="D189" s="10"/>
      <c r="E189" s="10"/>
      <c r="F189" s="10"/>
      <c r="G189" s="10"/>
      <c r="H189" s="10"/>
      <c r="I189" s="10"/>
    </row>
    <row r="190" spans="1:9" ht="14.25">
      <c r="A190" s="2"/>
      <c r="B190" s="2"/>
      <c r="C190" s="2"/>
      <c r="D190" s="10"/>
      <c r="E190" s="10"/>
      <c r="F190" s="10"/>
      <c r="G190" s="10"/>
      <c r="H190" s="10"/>
      <c r="I190" s="10"/>
    </row>
    <row r="191" spans="1:9" ht="14.25">
      <c r="A191" s="2"/>
      <c r="B191" s="2"/>
      <c r="C191" s="2"/>
      <c r="D191" s="10"/>
      <c r="E191" s="10"/>
      <c r="F191" s="10"/>
      <c r="G191" s="10"/>
      <c r="H191" s="10"/>
      <c r="I191" s="10"/>
    </row>
    <row r="192" spans="1:9" ht="14.25">
      <c r="A192" s="2"/>
      <c r="B192" s="2"/>
      <c r="C192" s="2"/>
      <c r="D192" s="10"/>
      <c r="E192" s="10"/>
      <c r="F192" s="10"/>
      <c r="G192" s="10"/>
      <c r="H192" s="10"/>
      <c r="I192" s="10"/>
    </row>
    <row r="193" spans="1:9" ht="14.25">
      <c r="A193" s="2"/>
      <c r="B193" s="2"/>
      <c r="C193" s="2"/>
      <c r="D193" s="10"/>
      <c r="E193" s="10"/>
      <c r="F193" s="10"/>
      <c r="G193" s="10"/>
      <c r="H193" s="10"/>
      <c r="I193" s="10"/>
    </row>
    <row r="194" spans="1:9" ht="14.25">
      <c r="A194" s="2"/>
      <c r="B194" s="2"/>
      <c r="C194" s="2"/>
      <c r="D194" s="10"/>
      <c r="E194" s="10"/>
      <c r="F194" s="10"/>
      <c r="G194" s="10"/>
      <c r="H194" s="10"/>
      <c r="I194" s="10"/>
    </row>
    <row r="195" spans="1:9" ht="14.25">
      <c r="A195" s="2"/>
      <c r="B195" s="2"/>
      <c r="C195" s="2"/>
      <c r="D195" s="10"/>
      <c r="E195" s="10"/>
      <c r="F195" s="10"/>
      <c r="G195" s="10"/>
      <c r="H195" s="10"/>
      <c r="I195" s="10"/>
    </row>
    <row r="196" spans="1:9" ht="14.25">
      <c r="A196" s="2"/>
      <c r="B196" s="2"/>
      <c r="C196" s="2"/>
      <c r="D196" s="10"/>
      <c r="E196" s="10"/>
      <c r="F196" s="10"/>
      <c r="G196" s="10"/>
      <c r="H196" s="10"/>
      <c r="I196" s="10"/>
    </row>
    <row r="197" spans="1:9" ht="14.25">
      <c r="A197" s="2"/>
      <c r="B197" s="2"/>
      <c r="C197" s="2"/>
      <c r="D197" s="10"/>
      <c r="E197" s="10"/>
      <c r="F197" s="10"/>
      <c r="G197" s="10"/>
      <c r="H197" s="10"/>
      <c r="I197" s="10"/>
    </row>
    <row r="198" spans="1:9" ht="14.25">
      <c r="A198" s="2"/>
      <c r="B198" s="2"/>
      <c r="C198" s="2"/>
      <c r="D198" s="10"/>
      <c r="E198" s="10"/>
      <c r="F198" s="10"/>
      <c r="G198" s="10"/>
      <c r="H198" s="10"/>
      <c r="I198" s="10"/>
    </row>
    <row r="199" spans="1:9" ht="14.25">
      <c r="A199" s="2"/>
      <c r="B199" s="2"/>
      <c r="C199" s="2"/>
      <c r="D199" s="10"/>
      <c r="E199" s="10"/>
      <c r="F199" s="10"/>
      <c r="G199" s="10"/>
      <c r="H199" s="10"/>
      <c r="I199" s="10"/>
    </row>
    <row r="200" spans="1:9" ht="14.25">
      <c r="A200" s="2"/>
      <c r="B200" s="2"/>
      <c r="C200" s="2"/>
      <c r="D200" s="10"/>
      <c r="E200" s="10"/>
      <c r="F200" s="10"/>
      <c r="G200" s="10"/>
      <c r="H200" s="10"/>
      <c r="I200" s="10"/>
    </row>
    <row r="201" spans="1:9" ht="14.25">
      <c r="A201" s="2"/>
      <c r="B201" s="2"/>
      <c r="C201" s="2"/>
      <c r="D201" s="10"/>
      <c r="E201" s="10"/>
      <c r="F201" s="10"/>
      <c r="G201" s="10"/>
      <c r="H201" s="10"/>
      <c r="I201" s="10"/>
    </row>
    <row r="202" spans="1:9" ht="14.25">
      <c r="A202" s="2"/>
      <c r="B202" s="2"/>
      <c r="C202" s="2"/>
      <c r="D202" s="10"/>
      <c r="E202" s="10"/>
      <c r="F202" s="10"/>
      <c r="G202" s="10"/>
      <c r="H202" s="10"/>
      <c r="I202" s="10"/>
    </row>
    <row r="203" spans="1:9" ht="14.25">
      <c r="A203" s="2"/>
      <c r="B203" s="2"/>
      <c r="C203" s="2"/>
      <c r="D203" s="10"/>
      <c r="E203" s="10"/>
      <c r="F203" s="10"/>
      <c r="G203" s="10"/>
      <c r="H203" s="10"/>
      <c r="I203" s="10"/>
    </row>
    <row r="204" spans="1:9" ht="14.25">
      <c r="A204" s="2"/>
      <c r="B204" s="2"/>
      <c r="C204" s="2"/>
      <c r="D204" s="10"/>
      <c r="E204" s="10"/>
      <c r="F204" s="10"/>
      <c r="G204" s="10"/>
      <c r="H204" s="10"/>
      <c r="I204" s="10"/>
    </row>
    <row r="205" spans="1:9" ht="14.25">
      <c r="A205" s="2"/>
      <c r="B205" s="2"/>
      <c r="C205" s="2"/>
      <c r="D205" s="10"/>
      <c r="E205" s="10"/>
      <c r="F205" s="10"/>
      <c r="G205" s="10"/>
      <c r="H205" s="10"/>
      <c r="I205" s="10"/>
    </row>
    <row r="206" spans="1:9" ht="14.25">
      <c r="A206" s="2"/>
      <c r="B206" s="2"/>
      <c r="C206" s="2"/>
      <c r="D206" s="10"/>
      <c r="E206" s="10"/>
      <c r="F206" s="10"/>
      <c r="G206" s="10"/>
      <c r="H206" s="10"/>
      <c r="I206" s="10"/>
    </row>
    <row r="207" spans="1:9" ht="14.25">
      <c r="A207" s="2"/>
      <c r="B207" s="2"/>
      <c r="C207" s="2"/>
      <c r="D207" s="10"/>
      <c r="E207" s="10"/>
      <c r="F207" s="10"/>
      <c r="G207" s="10"/>
      <c r="H207" s="10"/>
      <c r="I207" s="10"/>
    </row>
    <row r="208" spans="1:9" ht="14.25">
      <c r="A208" s="2"/>
      <c r="B208" s="2"/>
      <c r="C208" s="2"/>
      <c r="D208" s="10"/>
      <c r="E208" s="10"/>
      <c r="F208" s="10"/>
      <c r="G208" s="10"/>
      <c r="H208" s="10"/>
      <c r="I208" s="10"/>
    </row>
    <row r="209" spans="1:9" ht="14.25">
      <c r="A209" s="2"/>
      <c r="B209" s="2"/>
      <c r="C209" s="2"/>
      <c r="D209" s="10"/>
      <c r="E209" s="10"/>
      <c r="F209" s="10"/>
      <c r="G209" s="10"/>
      <c r="H209" s="10"/>
      <c r="I209" s="10"/>
    </row>
    <row r="210" spans="1:9" ht="14.25">
      <c r="A210" s="2"/>
      <c r="B210" s="2"/>
      <c r="C210" s="2"/>
      <c r="D210" s="10"/>
      <c r="E210" s="10"/>
      <c r="F210" s="10"/>
      <c r="G210" s="10"/>
      <c r="H210" s="10"/>
      <c r="I210" s="10"/>
    </row>
    <row r="211" spans="1:9" ht="14.25">
      <c r="A211" s="2"/>
      <c r="B211" s="2"/>
      <c r="C211" s="2"/>
      <c r="D211" s="10"/>
      <c r="E211" s="10"/>
      <c r="F211" s="10"/>
      <c r="G211" s="10"/>
      <c r="H211" s="10"/>
      <c r="I211" s="10"/>
    </row>
    <row r="212" spans="1:9" ht="14.25">
      <c r="A212" s="2"/>
      <c r="B212" s="2"/>
      <c r="C212" s="2"/>
      <c r="D212" s="10"/>
      <c r="E212" s="10"/>
      <c r="F212" s="10"/>
      <c r="G212" s="10"/>
      <c r="H212" s="10"/>
      <c r="I212" s="10"/>
    </row>
    <row r="213" spans="1:9" ht="14.25">
      <c r="A213" s="2"/>
      <c r="B213" s="2"/>
      <c r="C213" s="2"/>
      <c r="D213" s="10"/>
      <c r="E213" s="10"/>
      <c r="F213" s="10"/>
      <c r="G213" s="10"/>
      <c r="H213" s="10"/>
      <c r="I213" s="10"/>
    </row>
    <row r="214" spans="1:9" ht="14.25">
      <c r="A214" s="2"/>
      <c r="B214" s="2"/>
      <c r="C214" s="2"/>
      <c r="D214" s="10"/>
      <c r="E214" s="10"/>
      <c r="F214" s="10"/>
      <c r="G214" s="10"/>
      <c r="H214" s="10"/>
      <c r="I214" s="10"/>
    </row>
    <row r="215" spans="1:9" ht="14.25">
      <c r="A215" s="2"/>
      <c r="B215" s="2"/>
      <c r="C215" s="2"/>
      <c r="D215" s="10"/>
      <c r="E215" s="10"/>
      <c r="F215" s="10"/>
      <c r="G215" s="10"/>
      <c r="H215" s="10"/>
      <c r="I215" s="10"/>
    </row>
    <row r="216" spans="1:9" ht="14.25">
      <c r="A216" s="2"/>
      <c r="B216" s="2"/>
      <c r="C216" s="2"/>
      <c r="D216" s="10"/>
      <c r="E216" s="10"/>
      <c r="F216" s="10"/>
      <c r="G216" s="10"/>
      <c r="H216" s="10"/>
      <c r="I216" s="10"/>
    </row>
    <row r="217" spans="1:9" ht="14.25">
      <c r="A217" s="2"/>
      <c r="B217" s="2"/>
      <c r="C217" s="2"/>
      <c r="D217" s="10"/>
      <c r="E217" s="10"/>
      <c r="F217" s="10"/>
      <c r="G217" s="10"/>
      <c r="H217" s="10"/>
      <c r="I217" s="10"/>
    </row>
    <row r="218" spans="1:9" ht="14.25">
      <c r="A218" s="2"/>
      <c r="B218" s="2"/>
      <c r="C218" s="2"/>
      <c r="D218" s="10"/>
      <c r="E218" s="10"/>
      <c r="F218" s="10"/>
      <c r="G218" s="10"/>
      <c r="H218" s="10"/>
      <c r="I218" s="10"/>
    </row>
    <row r="219" spans="1:9" ht="14.25">
      <c r="A219" s="2"/>
      <c r="B219" s="2"/>
      <c r="C219" s="2"/>
      <c r="D219" s="10"/>
      <c r="E219" s="10"/>
      <c r="F219" s="10"/>
      <c r="G219" s="10"/>
      <c r="H219" s="10"/>
      <c r="I219" s="10"/>
    </row>
    <row r="220" spans="1:9" ht="14.25">
      <c r="A220" s="2"/>
      <c r="B220" s="2"/>
      <c r="C220" s="2"/>
      <c r="D220" s="10"/>
      <c r="E220" s="10"/>
      <c r="F220" s="10"/>
      <c r="G220" s="10"/>
      <c r="H220" s="10"/>
      <c r="I220" s="10"/>
    </row>
    <row r="221" spans="1:9" ht="14.25">
      <c r="A221" s="2"/>
      <c r="B221" s="2"/>
      <c r="C221" s="2"/>
      <c r="D221" s="10"/>
      <c r="E221" s="10"/>
      <c r="F221" s="10"/>
      <c r="G221" s="10"/>
      <c r="H221" s="10"/>
      <c r="I221" s="10"/>
    </row>
    <row r="222" spans="1:9" ht="14.25">
      <c r="A222" s="2"/>
      <c r="B222" s="2"/>
      <c r="C222" s="2"/>
      <c r="D222" s="10"/>
      <c r="E222" s="10"/>
      <c r="F222" s="10"/>
      <c r="G222" s="10"/>
      <c r="H222" s="10"/>
      <c r="I222" s="10"/>
    </row>
    <row r="223" spans="1:9" ht="14.25">
      <c r="A223" s="2"/>
      <c r="B223" s="2"/>
      <c r="C223" s="2"/>
      <c r="D223" s="10"/>
      <c r="E223" s="10"/>
      <c r="F223" s="10"/>
      <c r="G223" s="10"/>
      <c r="H223" s="10"/>
      <c r="I223" s="10"/>
    </row>
    <row r="224" spans="1:9" ht="14.25">
      <c r="A224" s="2"/>
      <c r="B224" s="2"/>
      <c r="C224" s="2"/>
      <c r="D224" s="10"/>
      <c r="E224" s="10"/>
      <c r="F224" s="10"/>
      <c r="G224" s="10"/>
      <c r="H224" s="10"/>
      <c r="I224" s="10"/>
    </row>
    <row r="225" spans="1:9" ht="14.25">
      <c r="A225" s="2"/>
      <c r="B225" s="2"/>
      <c r="C225" s="2"/>
      <c r="D225" s="10"/>
      <c r="E225" s="10"/>
      <c r="F225" s="10"/>
      <c r="G225" s="10"/>
      <c r="H225" s="10"/>
      <c r="I225" s="10"/>
    </row>
    <row r="226" spans="1:9" ht="14.25">
      <c r="A226" s="2"/>
      <c r="B226" s="2"/>
      <c r="C226" s="2"/>
      <c r="D226" s="10"/>
      <c r="E226" s="10"/>
      <c r="F226" s="10"/>
      <c r="G226" s="10"/>
      <c r="H226" s="10"/>
      <c r="I226" s="10"/>
    </row>
    <row r="227" spans="1:9" ht="14.25">
      <c r="A227" s="2"/>
      <c r="B227" s="2"/>
      <c r="C227" s="2"/>
      <c r="D227" s="10"/>
      <c r="E227" s="10"/>
      <c r="F227" s="10"/>
      <c r="G227" s="10"/>
      <c r="H227" s="10"/>
      <c r="I227" s="10"/>
    </row>
    <row r="228" spans="1:9" ht="14.25">
      <c r="A228" s="2"/>
      <c r="B228" s="2"/>
      <c r="C228" s="2"/>
      <c r="D228" s="10"/>
      <c r="E228" s="10"/>
      <c r="F228" s="10"/>
      <c r="G228" s="10"/>
      <c r="H228" s="10"/>
      <c r="I228" s="10"/>
    </row>
    <row r="229" spans="1:9" ht="14.25">
      <c r="A229" s="2"/>
      <c r="B229" s="2"/>
      <c r="C229" s="2"/>
      <c r="D229" s="10"/>
      <c r="E229" s="10"/>
      <c r="F229" s="10"/>
      <c r="G229" s="10"/>
      <c r="H229" s="10"/>
      <c r="I229" s="10"/>
    </row>
    <row r="230" spans="1:9" ht="14.25">
      <c r="A230" s="2"/>
      <c r="B230" s="2"/>
      <c r="C230" s="2"/>
      <c r="D230" s="10"/>
      <c r="E230" s="10"/>
      <c r="F230" s="10"/>
      <c r="G230" s="10"/>
      <c r="H230" s="10"/>
      <c r="I230" s="10"/>
    </row>
    <row r="231" spans="1:9" ht="14.25">
      <c r="A231" s="2"/>
      <c r="B231" s="2"/>
      <c r="C231" s="2"/>
      <c r="D231" s="10"/>
      <c r="E231" s="10"/>
      <c r="F231" s="10"/>
      <c r="G231" s="10"/>
      <c r="H231" s="10"/>
      <c r="I231" s="10"/>
    </row>
    <row r="232" spans="1:9" ht="14.25">
      <c r="A232" s="2"/>
      <c r="B232" s="2"/>
      <c r="C232" s="2"/>
      <c r="D232" s="10"/>
      <c r="E232" s="10"/>
      <c r="F232" s="10"/>
      <c r="G232" s="10"/>
      <c r="H232" s="10"/>
      <c r="I232" s="10"/>
    </row>
    <row r="233" spans="1:9" ht="14.25">
      <c r="A233" s="2"/>
      <c r="B233" s="2"/>
      <c r="C233" s="2"/>
      <c r="D233" s="10"/>
      <c r="E233" s="10"/>
      <c r="F233" s="10"/>
      <c r="G233" s="10"/>
      <c r="H233" s="10"/>
      <c r="I233" s="10"/>
    </row>
    <row r="234" spans="1:9" ht="14.25">
      <c r="A234" s="2"/>
      <c r="B234" s="2"/>
      <c r="C234" s="2"/>
      <c r="D234" s="10"/>
      <c r="E234" s="10"/>
      <c r="F234" s="10"/>
      <c r="G234" s="10"/>
      <c r="H234" s="10"/>
      <c r="I234" s="10"/>
    </row>
    <row r="235" spans="1:9" ht="14.25">
      <c r="A235" s="2"/>
      <c r="B235" s="2"/>
      <c r="C235" s="2"/>
      <c r="D235" s="10"/>
      <c r="E235" s="10"/>
      <c r="F235" s="10"/>
      <c r="G235" s="10"/>
      <c r="H235" s="10"/>
      <c r="I235" s="10"/>
    </row>
    <row r="236" spans="1:9" ht="14.25">
      <c r="A236" s="2"/>
      <c r="B236" s="2"/>
      <c r="C236" s="2"/>
      <c r="D236" s="10"/>
      <c r="E236" s="10"/>
      <c r="F236" s="10"/>
      <c r="G236" s="10"/>
      <c r="H236" s="10"/>
      <c r="I236" s="10"/>
    </row>
    <row r="237" spans="1:9" ht="14.25">
      <c r="A237" s="2"/>
      <c r="B237" s="2"/>
      <c r="C237" s="2"/>
      <c r="D237" s="10"/>
      <c r="E237" s="10"/>
      <c r="F237" s="10"/>
      <c r="G237" s="10"/>
      <c r="H237" s="10"/>
      <c r="I237" s="10"/>
    </row>
    <row r="238" spans="1:9" ht="14.25">
      <c r="A238" s="2"/>
      <c r="B238" s="2"/>
      <c r="C238" s="2"/>
      <c r="D238" s="10"/>
      <c r="E238" s="10"/>
      <c r="F238" s="10"/>
      <c r="G238" s="10"/>
      <c r="H238" s="10"/>
      <c r="I238" s="10"/>
    </row>
    <row r="239" spans="1:9" ht="14.25">
      <c r="A239" s="2"/>
      <c r="B239" s="2"/>
      <c r="C239" s="2"/>
      <c r="D239" s="10"/>
      <c r="E239" s="10"/>
      <c r="F239" s="10"/>
      <c r="G239" s="10"/>
      <c r="H239" s="10"/>
      <c r="I239" s="10"/>
    </row>
    <row r="240" spans="1:9" ht="14.25">
      <c r="A240" s="2"/>
      <c r="B240" s="2"/>
      <c r="C240" s="2"/>
      <c r="D240" s="10"/>
      <c r="E240" s="10"/>
      <c r="F240" s="10"/>
      <c r="G240" s="10"/>
      <c r="H240" s="10"/>
      <c r="I240" s="10"/>
    </row>
    <row r="241" spans="1:9" ht="14.25">
      <c r="A241" s="2"/>
      <c r="B241" s="2"/>
      <c r="C241" s="2"/>
      <c r="D241" s="10"/>
      <c r="E241" s="10"/>
      <c r="F241" s="10"/>
      <c r="G241" s="10"/>
      <c r="H241" s="10"/>
      <c r="I241" s="10"/>
    </row>
    <row r="242" spans="1:9" ht="14.25">
      <c r="A242" s="2"/>
      <c r="B242" s="2"/>
      <c r="C242" s="2"/>
      <c r="D242" s="10"/>
      <c r="E242" s="10"/>
      <c r="F242" s="10"/>
      <c r="G242" s="10"/>
      <c r="H242" s="10"/>
      <c r="I242" s="10"/>
    </row>
    <row r="243" spans="1:9" ht="14.25">
      <c r="A243" s="2"/>
      <c r="B243" s="2"/>
      <c r="C243" s="2"/>
      <c r="D243" s="10"/>
      <c r="E243" s="10"/>
      <c r="F243" s="10"/>
      <c r="G243" s="10"/>
      <c r="H243" s="10"/>
      <c r="I243" s="10"/>
    </row>
    <row r="244" spans="1:9" ht="14.25">
      <c r="A244" s="2"/>
      <c r="B244" s="2"/>
      <c r="C244" s="2"/>
      <c r="D244" s="10"/>
      <c r="E244" s="10"/>
      <c r="F244" s="10"/>
      <c r="G244" s="10"/>
      <c r="H244" s="10"/>
      <c r="I244" s="10"/>
    </row>
    <row r="245" spans="1:9" ht="14.25">
      <c r="A245" s="2"/>
      <c r="B245" s="2"/>
      <c r="C245" s="2"/>
      <c r="D245" s="10"/>
      <c r="E245" s="10"/>
      <c r="F245" s="10"/>
      <c r="G245" s="10"/>
      <c r="H245" s="10"/>
      <c r="I245" s="10"/>
    </row>
    <row r="246" spans="1:9" ht="14.25">
      <c r="A246" s="2"/>
      <c r="B246" s="2"/>
      <c r="C246" s="2"/>
      <c r="D246" s="10"/>
      <c r="E246" s="10"/>
      <c r="F246" s="10"/>
      <c r="G246" s="10"/>
      <c r="H246" s="10"/>
      <c r="I246" s="10"/>
    </row>
    <row r="247" spans="1:9" ht="14.25">
      <c r="A247" s="2"/>
      <c r="B247" s="2"/>
      <c r="C247" s="2"/>
      <c r="D247" s="10"/>
      <c r="E247" s="10"/>
      <c r="F247" s="10"/>
      <c r="G247" s="10"/>
      <c r="H247" s="10"/>
      <c r="I247" s="10"/>
    </row>
    <row r="248" spans="1:9" ht="14.25">
      <c r="A248" s="2"/>
      <c r="B248" s="2"/>
      <c r="C248" s="2"/>
      <c r="D248" s="10"/>
      <c r="E248" s="10"/>
      <c r="F248" s="10"/>
      <c r="G248" s="10"/>
      <c r="H248" s="10"/>
      <c r="I248" s="10"/>
    </row>
    <row r="249" spans="1:9" ht="14.25">
      <c r="A249" s="2"/>
      <c r="B249" s="2"/>
      <c r="C249" s="2"/>
      <c r="D249" s="10"/>
      <c r="E249" s="10"/>
      <c r="F249" s="10"/>
      <c r="G249" s="10"/>
      <c r="H249" s="10"/>
      <c r="I249" s="10"/>
    </row>
    <row r="250" spans="1:9" ht="14.25">
      <c r="A250" s="2"/>
      <c r="B250" s="2"/>
      <c r="C250" s="2"/>
      <c r="D250" s="10"/>
      <c r="E250" s="10"/>
      <c r="F250" s="10"/>
      <c r="G250" s="10"/>
      <c r="H250" s="10"/>
      <c r="I250" s="10"/>
    </row>
    <row r="251" spans="1:9" ht="14.25">
      <c r="A251" s="2"/>
      <c r="B251" s="2"/>
      <c r="C251" s="2"/>
      <c r="D251" s="10"/>
      <c r="E251" s="10"/>
      <c r="F251" s="10"/>
      <c r="G251" s="10"/>
      <c r="H251" s="10"/>
      <c r="I251" s="10"/>
    </row>
    <row r="252" spans="1:9" ht="14.25">
      <c r="A252" s="2"/>
      <c r="B252" s="2"/>
      <c r="C252" s="2"/>
      <c r="D252" s="10"/>
      <c r="E252" s="10"/>
      <c r="F252" s="10"/>
      <c r="G252" s="10"/>
      <c r="H252" s="10"/>
      <c r="I252" s="10"/>
    </row>
    <row r="253" spans="1:9" ht="14.25">
      <c r="A253" s="2"/>
      <c r="B253" s="2"/>
      <c r="C253" s="2"/>
      <c r="D253" s="10"/>
      <c r="E253" s="10"/>
      <c r="F253" s="10"/>
      <c r="G253" s="10"/>
      <c r="H253" s="10"/>
      <c r="I253" s="10"/>
    </row>
    <row r="254" spans="1:9" ht="14.25">
      <c r="A254" s="2"/>
      <c r="B254" s="2"/>
      <c r="C254" s="2"/>
      <c r="D254" s="10"/>
      <c r="E254" s="10"/>
      <c r="F254" s="10"/>
      <c r="G254" s="10"/>
      <c r="H254" s="10"/>
      <c r="I254" s="10"/>
    </row>
    <row r="255" spans="1:9" ht="14.25">
      <c r="A255" s="2"/>
      <c r="B255" s="2"/>
      <c r="C255" s="2"/>
      <c r="D255" s="10"/>
      <c r="E255" s="10"/>
      <c r="F255" s="10"/>
      <c r="G255" s="10"/>
      <c r="H255" s="10"/>
      <c r="I255" s="10"/>
    </row>
    <row r="256" spans="1:9" ht="14.25">
      <c r="A256" s="2"/>
      <c r="B256" s="2"/>
      <c r="C256" s="2"/>
      <c r="D256" s="10"/>
      <c r="E256" s="10"/>
      <c r="F256" s="10"/>
      <c r="G256" s="10"/>
      <c r="H256" s="10"/>
      <c r="I256" s="10"/>
    </row>
    <row r="257" spans="1:9" ht="14.25">
      <c r="A257" s="2"/>
      <c r="B257" s="2"/>
      <c r="C257" s="2"/>
      <c r="D257" s="10"/>
      <c r="E257" s="10"/>
      <c r="F257" s="10"/>
      <c r="G257" s="10"/>
      <c r="H257" s="10"/>
      <c r="I257" s="10"/>
    </row>
    <row r="258" spans="1:9" ht="14.25">
      <c r="A258" s="2"/>
      <c r="B258" s="2"/>
      <c r="C258" s="2"/>
      <c r="D258" s="10"/>
      <c r="E258" s="10"/>
      <c r="F258" s="10"/>
      <c r="G258" s="10"/>
      <c r="H258" s="10"/>
      <c r="I258" s="10"/>
    </row>
    <row r="259" spans="1:9" ht="14.25">
      <c r="A259" s="2"/>
      <c r="B259" s="2"/>
      <c r="C259" s="2"/>
      <c r="D259" s="10"/>
      <c r="E259" s="10"/>
      <c r="F259" s="10"/>
      <c r="G259" s="10"/>
      <c r="H259" s="10"/>
      <c r="I259" s="10"/>
    </row>
    <row r="260" spans="1:9" ht="14.25">
      <c r="A260" s="2"/>
      <c r="B260" s="2"/>
      <c r="C260" s="2"/>
      <c r="D260" s="10"/>
      <c r="E260" s="10"/>
      <c r="F260" s="10"/>
      <c r="G260" s="10"/>
      <c r="H260" s="10"/>
      <c r="I260" s="10"/>
    </row>
    <row r="261" spans="1:9" ht="14.25">
      <c r="A261" s="2"/>
      <c r="B261" s="2"/>
      <c r="C261" s="2"/>
      <c r="D261" s="10"/>
      <c r="E261" s="10"/>
      <c r="F261" s="10"/>
      <c r="G261" s="10"/>
      <c r="H261" s="10"/>
      <c r="I261" s="10"/>
    </row>
    <row r="262" spans="1:9" ht="14.25">
      <c r="A262" s="2"/>
      <c r="B262" s="2"/>
      <c r="C262" s="2"/>
      <c r="D262" s="10"/>
      <c r="E262" s="10"/>
      <c r="F262" s="10"/>
      <c r="G262" s="10"/>
      <c r="H262" s="10"/>
      <c r="I262" s="10"/>
    </row>
    <row r="263" spans="1:9" ht="14.25">
      <c r="A263" s="2"/>
      <c r="B263" s="2"/>
      <c r="C263" s="2"/>
      <c r="D263" s="10"/>
      <c r="E263" s="10"/>
      <c r="F263" s="10"/>
      <c r="G263" s="10"/>
      <c r="H263" s="10"/>
      <c r="I263" s="10"/>
    </row>
    <row r="264" spans="1:9" ht="14.25">
      <c r="A264" s="2"/>
      <c r="B264" s="2"/>
      <c r="C264" s="2"/>
      <c r="D264" s="10"/>
      <c r="E264" s="10"/>
      <c r="F264" s="10"/>
      <c r="G264" s="10"/>
      <c r="H264" s="10"/>
      <c r="I264" s="10"/>
    </row>
    <row r="265" spans="1:9" ht="14.25">
      <c r="A265" s="2"/>
      <c r="B265" s="2"/>
      <c r="C265" s="2"/>
      <c r="D265" s="10"/>
      <c r="E265" s="10"/>
      <c r="F265" s="10"/>
      <c r="G265" s="10"/>
      <c r="H265" s="10"/>
      <c r="I265" s="10"/>
    </row>
    <row r="266" spans="1:9" ht="14.25">
      <c r="A266" s="2"/>
      <c r="B266" s="2"/>
      <c r="C266" s="2"/>
      <c r="D266" s="14"/>
      <c r="E266" s="14"/>
      <c r="F266" s="14"/>
      <c r="G266" s="14"/>
      <c r="H266" s="14"/>
      <c r="I266" s="14"/>
    </row>
    <row r="267" spans="1:9" ht="14.25">
      <c r="A267" s="2"/>
      <c r="B267" s="2"/>
      <c r="C267" s="2"/>
      <c r="D267" s="14"/>
      <c r="E267" s="14"/>
      <c r="F267" s="14"/>
      <c r="G267" s="14"/>
      <c r="H267" s="14"/>
      <c r="I267" s="14"/>
    </row>
    <row r="268" spans="1:9" ht="14.25">
      <c r="A268" s="2"/>
      <c r="B268" s="2"/>
      <c r="C268" s="2"/>
      <c r="D268" s="14"/>
      <c r="E268" s="14"/>
      <c r="F268" s="14"/>
      <c r="G268" s="14"/>
      <c r="H268" s="14"/>
      <c r="I268" s="14"/>
    </row>
    <row r="269" spans="1:9" ht="14.25">
      <c r="A269" s="2"/>
      <c r="B269" s="2"/>
      <c r="C269" s="2"/>
      <c r="D269" s="14"/>
      <c r="E269" s="14"/>
      <c r="F269" s="14"/>
      <c r="G269" s="14"/>
      <c r="H269" s="14"/>
      <c r="I269" s="14"/>
    </row>
    <row r="270" spans="1:9" ht="14.25">
      <c r="A270" s="2"/>
      <c r="B270" s="2"/>
      <c r="C270" s="2"/>
      <c r="D270" s="14"/>
      <c r="E270" s="14"/>
      <c r="F270" s="14"/>
      <c r="G270" s="14"/>
      <c r="H270" s="14"/>
      <c r="I270" s="14"/>
    </row>
    <row r="271" spans="1:9" ht="14.25">
      <c r="A271" s="2"/>
      <c r="B271" s="2"/>
      <c r="C271" s="2"/>
      <c r="D271" s="14"/>
      <c r="E271" s="14"/>
      <c r="F271" s="14"/>
      <c r="G271" s="14"/>
      <c r="H271" s="14"/>
      <c r="I271" s="14"/>
    </row>
    <row r="272" spans="1:9" ht="14.25">
      <c r="A272" s="2"/>
      <c r="B272" s="2"/>
      <c r="C272" s="2"/>
      <c r="D272" s="14"/>
      <c r="E272" s="14"/>
      <c r="F272" s="14"/>
      <c r="G272" s="14"/>
      <c r="H272" s="14"/>
      <c r="I272" s="14"/>
    </row>
    <row r="273" spans="1:9" ht="14.25">
      <c r="A273" s="2"/>
      <c r="B273" s="2"/>
      <c r="C273" s="2"/>
      <c r="D273" s="14"/>
      <c r="E273" s="14"/>
      <c r="F273" s="14"/>
      <c r="G273" s="14"/>
      <c r="H273" s="14"/>
      <c r="I273" s="14"/>
    </row>
    <row r="274" spans="1:9" ht="14.25">
      <c r="A274" s="2"/>
      <c r="B274" s="2"/>
      <c r="C274" s="2"/>
      <c r="D274" s="14"/>
      <c r="E274" s="14"/>
      <c r="F274" s="14"/>
      <c r="G274" s="14"/>
      <c r="H274" s="14"/>
      <c r="I274" s="14"/>
    </row>
    <row r="275" spans="1:9" ht="14.25">
      <c r="A275" s="2"/>
      <c r="B275" s="2"/>
      <c r="C275" s="2"/>
      <c r="D275" s="14"/>
      <c r="E275" s="14"/>
      <c r="F275" s="14"/>
      <c r="G275" s="14"/>
      <c r="H275" s="14"/>
      <c r="I275" s="14"/>
    </row>
    <row r="276" spans="1:9" ht="14.25">
      <c r="A276" s="2"/>
      <c r="B276" s="2"/>
      <c r="C276" s="2"/>
      <c r="D276" s="14"/>
      <c r="E276" s="14"/>
      <c r="F276" s="14"/>
      <c r="G276" s="14"/>
      <c r="H276" s="14"/>
      <c r="I276" s="14"/>
    </row>
    <row r="277" spans="1:9" ht="14.25">
      <c r="A277" s="2"/>
      <c r="B277" s="2"/>
      <c r="C277" s="2"/>
      <c r="D277" s="14"/>
      <c r="E277" s="14"/>
      <c r="F277" s="14"/>
      <c r="G277" s="14"/>
      <c r="H277" s="14"/>
      <c r="I277" s="14"/>
    </row>
    <row r="278" spans="1:9" ht="14.25">
      <c r="A278" s="2"/>
      <c r="B278" s="2"/>
      <c r="C278" s="2"/>
      <c r="D278" s="14"/>
      <c r="E278" s="14"/>
      <c r="F278" s="14"/>
      <c r="G278" s="14"/>
      <c r="H278" s="14"/>
      <c r="I278" s="14"/>
    </row>
    <row r="279" spans="1:9" ht="14.25">
      <c r="A279" s="2"/>
      <c r="B279" s="2"/>
      <c r="C279" s="2"/>
      <c r="D279" s="14"/>
      <c r="E279" s="14"/>
      <c r="F279" s="14"/>
      <c r="G279" s="14"/>
      <c r="H279" s="14"/>
      <c r="I279" s="14"/>
    </row>
    <row r="280" spans="1:9" ht="14.25">
      <c r="A280" s="2"/>
      <c r="B280" s="2"/>
      <c r="C280" s="2"/>
      <c r="D280" s="14"/>
      <c r="E280" s="14"/>
      <c r="F280" s="14"/>
      <c r="G280" s="14"/>
      <c r="H280" s="14"/>
      <c r="I280" s="14"/>
    </row>
    <row r="281" spans="1:9" ht="14.25">
      <c r="A281" s="2"/>
      <c r="B281" s="2"/>
      <c r="C281" s="2"/>
      <c r="D281" s="14"/>
      <c r="E281" s="14"/>
      <c r="F281" s="14"/>
      <c r="G281" s="14"/>
      <c r="H281" s="14"/>
      <c r="I281" s="14"/>
    </row>
    <row r="282" spans="1:9" ht="14.25">
      <c r="A282" s="2"/>
      <c r="B282" s="2"/>
      <c r="C282" s="2"/>
      <c r="D282" s="14"/>
      <c r="E282" s="14"/>
      <c r="F282" s="14"/>
      <c r="G282" s="14"/>
      <c r="H282" s="14"/>
      <c r="I282" s="14"/>
    </row>
    <row r="283" spans="1:9" ht="14.25">
      <c r="A283" s="2"/>
      <c r="B283" s="2"/>
      <c r="C283" s="2"/>
      <c r="D283" s="14"/>
      <c r="E283" s="14"/>
      <c r="F283" s="14"/>
      <c r="G283" s="14"/>
      <c r="H283" s="14"/>
      <c r="I283" s="14"/>
    </row>
    <row r="284" spans="1:9" ht="14.25">
      <c r="A284" s="2"/>
      <c r="B284" s="2"/>
      <c r="C284" s="2"/>
      <c r="D284" s="14"/>
      <c r="E284" s="14"/>
      <c r="F284" s="14"/>
      <c r="G284" s="14"/>
      <c r="H284" s="14"/>
      <c r="I284" s="14"/>
    </row>
    <row r="285" spans="1:9" ht="14.25">
      <c r="A285" s="2"/>
      <c r="B285" s="2"/>
      <c r="C285" s="2"/>
      <c r="D285" s="14"/>
      <c r="E285" s="14"/>
      <c r="F285" s="14"/>
      <c r="G285" s="14"/>
      <c r="H285" s="14"/>
      <c r="I285" s="14"/>
    </row>
    <row r="286" spans="1:9" ht="14.25">
      <c r="A286" s="2"/>
      <c r="B286" s="2"/>
      <c r="C286" s="2"/>
      <c r="D286" s="14"/>
      <c r="E286" s="14"/>
      <c r="F286" s="14"/>
      <c r="G286" s="14"/>
      <c r="H286" s="14"/>
      <c r="I286" s="14"/>
    </row>
    <row r="287" spans="1:9" ht="14.25">
      <c r="A287" s="2"/>
      <c r="B287" s="2"/>
      <c r="C287" s="2"/>
      <c r="D287" s="14"/>
      <c r="E287" s="14"/>
      <c r="F287" s="14"/>
      <c r="G287" s="14"/>
      <c r="H287" s="14"/>
      <c r="I287" s="14"/>
    </row>
    <row r="288" spans="1:9" ht="14.25">
      <c r="A288" s="2"/>
      <c r="B288" s="2"/>
      <c r="C288" s="2"/>
      <c r="D288" s="14"/>
      <c r="E288" s="14"/>
      <c r="F288" s="14"/>
      <c r="G288" s="14"/>
      <c r="H288" s="14"/>
      <c r="I288" s="14"/>
    </row>
    <row r="289" spans="1:9" ht="14.25">
      <c r="A289" s="2"/>
      <c r="B289" s="2"/>
      <c r="C289" s="2"/>
      <c r="D289" s="14"/>
      <c r="E289" s="14"/>
      <c r="F289" s="14"/>
      <c r="G289" s="14"/>
      <c r="H289" s="14"/>
      <c r="I289" s="14"/>
    </row>
    <row r="290" spans="1:9" ht="14.25">
      <c r="A290" s="2"/>
      <c r="B290" s="2"/>
      <c r="C290" s="2"/>
      <c r="D290" s="14"/>
      <c r="E290" s="14"/>
      <c r="F290" s="14"/>
      <c r="G290" s="14"/>
      <c r="H290" s="14"/>
      <c r="I290" s="14"/>
    </row>
    <row r="291" spans="1:9" ht="14.25">
      <c r="A291" s="2"/>
      <c r="B291" s="2"/>
      <c r="C291" s="2"/>
      <c r="D291" s="14"/>
      <c r="E291" s="14"/>
      <c r="F291" s="14"/>
      <c r="G291" s="14"/>
      <c r="H291" s="14"/>
      <c r="I291" s="14"/>
    </row>
    <row r="292" spans="1:9" ht="14.25">
      <c r="A292" s="2"/>
      <c r="B292" s="2"/>
      <c r="C292" s="2"/>
      <c r="D292" s="14"/>
      <c r="E292" s="14"/>
      <c r="F292" s="14"/>
      <c r="G292" s="14"/>
      <c r="H292" s="14"/>
      <c r="I292" s="14"/>
    </row>
    <row r="293" spans="1:9" ht="14.25">
      <c r="A293" s="2"/>
      <c r="B293" s="2"/>
      <c r="C293" s="2"/>
      <c r="D293" s="14"/>
      <c r="E293" s="14"/>
      <c r="F293" s="14"/>
      <c r="G293" s="14"/>
      <c r="H293" s="14"/>
      <c r="I293" s="14"/>
    </row>
    <row r="294" spans="1:9" ht="14.25">
      <c r="A294" s="2"/>
      <c r="B294" s="2"/>
      <c r="C294" s="2"/>
      <c r="D294" s="14"/>
      <c r="E294" s="14"/>
      <c r="F294" s="14"/>
      <c r="G294" s="14"/>
      <c r="H294" s="14"/>
      <c r="I294" s="14"/>
    </row>
    <row r="295" spans="1:9" ht="14.25">
      <c r="A295" s="2"/>
      <c r="B295" s="2"/>
      <c r="C295" s="2"/>
      <c r="D295" s="14"/>
      <c r="E295" s="14"/>
      <c r="F295" s="14"/>
      <c r="G295" s="14"/>
      <c r="H295" s="14"/>
      <c r="I295" s="14"/>
    </row>
    <row r="296" spans="1:9" ht="14.25">
      <c r="A296" s="2"/>
      <c r="B296" s="2"/>
      <c r="C296" s="2"/>
      <c r="D296" s="14"/>
      <c r="E296" s="14"/>
      <c r="F296" s="14"/>
      <c r="G296" s="14"/>
      <c r="H296" s="14"/>
      <c r="I296" s="14"/>
    </row>
    <row r="297" spans="1:9" ht="14.25">
      <c r="A297" s="2"/>
      <c r="B297" s="2"/>
      <c r="C297" s="2"/>
      <c r="D297" s="14"/>
      <c r="E297" s="14"/>
      <c r="F297" s="14"/>
      <c r="G297" s="14"/>
      <c r="H297" s="14"/>
      <c r="I297" s="14"/>
    </row>
    <row r="298" spans="1:9" ht="14.25">
      <c r="A298" s="2"/>
      <c r="B298" s="2"/>
      <c r="C298" s="2"/>
      <c r="D298" s="14"/>
      <c r="E298" s="14"/>
      <c r="F298" s="14"/>
      <c r="G298" s="14"/>
      <c r="H298" s="14"/>
      <c r="I298" s="14"/>
    </row>
    <row r="299" spans="1:9" ht="14.25">
      <c r="A299" s="2"/>
      <c r="B299" s="2"/>
      <c r="C299" s="2"/>
      <c r="D299" s="14"/>
      <c r="E299" s="14"/>
      <c r="F299" s="14"/>
      <c r="G299" s="14"/>
      <c r="H299" s="14"/>
      <c r="I299" s="14"/>
    </row>
    <row r="300" spans="4:9" ht="14.25">
      <c r="D300" s="15"/>
      <c r="E300" s="15"/>
      <c r="F300" s="15"/>
      <c r="G300" s="15"/>
      <c r="H300" s="15"/>
      <c r="I300" s="15"/>
    </row>
    <row r="301" spans="4:9" ht="14.25">
      <c r="D301" s="15"/>
      <c r="E301" s="15"/>
      <c r="F301" s="15"/>
      <c r="G301" s="15"/>
      <c r="H301" s="15"/>
      <c r="I301" s="15"/>
    </row>
    <row r="302" spans="4:9" ht="14.25">
      <c r="D302" s="15"/>
      <c r="E302" s="15"/>
      <c r="F302" s="15"/>
      <c r="G302" s="15"/>
      <c r="H302" s="15"/>
      <c r="I302" s="15"/>
    </row>
    <row r="303" spans="4:9" ht="14.25">
      <c r="D303" s="15"/>
      <c r="E303" s="15"/>
      <c r="F303" s="15"/>
      <c r="G303" s="15"/>
      <c r="H303" s="15"/>
      <c r="I303" s="15"/>
    </row>
    <row r="304" spans="4:9" ht="14.25">
      <c r="D304" s="15"/>
      <c r="E304" s="15"/>
      <c r="F304" s="15"/>
      <c r="G304" s="15"/>
      <c r="H304" s="15"/>
      <c r="I304" s="15"/>
    </row>
    <row r="305" spans="4:9" ht="14.25">
      <c r="D305" s="15"/>
      <c r="E305" s="15"/>
      <c r="F305" s="15"/>
      <c r="G305" s="15"/>
      <c r="H305" s="15"/>
      <c r="I305" s="15"/>
    </row>
    <row r="306" spans="4:9" ht="14.25">
      <c r="D306" s="15"/>
      <c r="E306" s="15"/>
      <c r="F306" s="15"/>
      <c r="G306" s="15"/>
      <c r="H306" s="15"/>
      <c r="I306" s="15"/>
    </row>
    <row r="307" spans="4:9" ht="14.25">
      <c r="D307" s="15"/>
      <c r="E307" s="15"/>
      <c r="F307" s="15"/>
      <c r="G307" s="15"/>
      <c r="H307" s="15"/>
      <c r="I307" s="15"/>
    </row>
    <row r="308" spans="4:9" ht="14.25">
      <c r="D308" s="15"/>
      <c r="E308" s="15"/>
      <c r="F308" s="15"/>
      <c r="G308" s="15"/>
      <c r="H308" s="15"/>
      <c r="I308" s="15"/>
    </row>
    <row r="309" spans="4:9" ht="14.25">
      <c r="D309" s="15"/>
      <c r="E309" s="15"/>
      <c r="F309" s="15"/>
      <c r="G309" s="15"/>
      <c r="H309" s="15"/>
      <c r="I309" s="15"/>
    </row>
    <row r="310" spans="4:9" ht="14.25">
      <c r="D310" s="15"/>
      <c r="E310" s="15"/>
      <c r="F310" s="15"/>
      <c r="G310" s="15"/>
      <c r="H310" s="15"/>
      <c r="I310" s="15"/>
    </row>
    <row r="311" spans="4:9" ht="14.25">
      <c r="D311" s="15"/>
      <c r="E311" s="15"/>
      <c r="F311" s="15"/>
      <c r="G311" s="15"/>
      <c r="H311" s="15"/>
      <c r="I311" s="15"/>
    </row>
    <row r="312" spans="4:9" ht="14.25">
      <c r="D312" s="15"/>
      <c r="E312" s="15"/>
      <c r="F312" s="15"/>
      <c r="G312" s="15"/>
      <c r="H312" s="15"/>
      <c r="I312" s="15"/>
    </row>
    <row r="313" spans="4:9" ht="14.25">
      <c r="D313" s="15"/>
      <c r="E313" s="15"/>
      <c r="F313" s="15"/>
      <c r="G313" s="15"/>
      <c r="H313" s="15"/>
      <c r="I313" s="15"/>
    </row>
    <row r="314" spans="4:9" ht="14.25">
      <c r="D314" s="15"/>
      <c r="E314" s="15"/>
      <c r="F314" s="15"/>
      <c r="G314" s="15"/>
      <c r="H314" s="15"/>
      <c r="I314" s="15"/>
    </row>
    <row r="315" spans="4:9" ht="14.25">
      <c r="D315" s="15"/>
      <c r="E315" s="15"/>
      <c r="F315" s="15"/>
      <c r="G315" s="15"/>
      <c r="H315" s="15"/>
      <c r="I315" s="15"/>
    </row>
    <row r="316" spans="4:9" ht="14.25">
      <c r="D316" s="15"/>
      <c r="E316" s="15"/>
      <c r="F316" s="15"/>
      <c r="G316" s="15"/>
      <c r="H316" s="15"/>
      <c r="I316" s="15"/>
    </row>
    <row r="317" spans="4:9" ht="14.25">
      <c r="D317" s="15"/>
      <c r="E317" s="15"/>
      <c r="F317" s="15"/>
      <c r="G317" s="15"/>
      <c r="H317" s="15"/>
      <c r="I317" s="15"/>
    </row>
  </sheetData>
  <sheetProtection/>
  <mergeCells count="15">
    <mergeCell ref="H3:I3"/>
    <mergeCell ref="H31:I31"/>
    <mergeCell ref="A1:I1"/>
    <mergeCell ref="A2:I2"/>
    <mergeCell ref="L3:M3"/>
    <mergeCell ref="L31:M31"/>
    <mergeCell ref="J3:K3"/>
    <mergeCell ref="J31:K31"/>
    <mergeCell ref="A67:F67"/>
    <mergeCell ref="B3:C3"/>
    <mergeCell ref="D3:E3"/>
    <mergeCell ref="F3:G3"/>
    <mergeCell ref="B31:C31"/>
    <mergeCell ref="D31:E31"/>
    <mergeCell ref="F31:G31"/>
  </mergeCells>
  <printOptions/>
  <pageMargins left="0.62" right="0.46" top="0.8" bottom="0.69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B1">
      <selection activeCell="M8" sqref="M8"/>
    </sheetView>
  </sheetViews>
  <sheetFormatPr defaultColWidth="9.00390625" defaultRowHeight="12.75"/>
  <cols>
    <col min="1" max="1" width="5.625" style="85" customWidth="1"/>
    <col min="2" max="2" width="18.375" style="0" customWidth="1"/>
    <col min="3" max="5" width="10.75390625" style="0" customWidth="1"/>
    <col min="6" max="6" width="7.875" style="0" customWidth="1"/>
    <col min="7" max="8" width="7.75390625" style="0" customWidth="1"/>
    <col min="9" max="9" width="7.375" style="0" customWidth="1"/>
    <col min="10" max="10" width="12.375" style="0" customWidth="1"/>
    <col min="11" max="11" width="10.25390625" style="85" customWidth="1"/>
  </cols>
  <sheetData>
    <row r="1" spans="2:11" ht="28.5" customHeight="1">
      <c r="B1" s="696" t="s">
        <v>44</v>
      </c>
      <c r="C1" s="696"/>
      <c r="D1" s="696"/>
      <c r="E1" s="696"/>
      <c r="F1" s="696"/>
      <c r="G1" s="696"/>
      <c r="H1" s="696"/>
      <c r="I1" s="696"/>
      <c r="J1" s="696"/>
      <c r="K1" s="696"/>
    </row>
    <row r="2" spans="2:12" ht="27" customHeight="1">
      <c r="B2" s="698" t="s">
        <v>206</v>
      </c>
      <c r="C2" s="698"/>
      <c r="D2" s="698"/>
      <c r="E2" s="698"/>
      <c r="F2" s="698"/>
      <c r="G2" s="698"/>
      <c r="H2" s="698"/>
      <c r="I2" s="698"/>
      <c r="J2" s="698"/>
      <c r="K2" s="698"/>
      <c r="L2" s="200"/>
    </row>
    <row r="3" spans="2:11" ht="27.75" customHeight="1" thickBot="1">
      <c r="B3" s="696" t="s">
        <v>121</v>
      </c>
      <c r="C3" s="696"/>
      <c r="D3" s="696"/>
      <c r="E3" s="696"/>
      <c r="F3" s="696"/>
      <c r="G3" s="696"/>
      <c r="H3" s="696"/>
      <c r="I3" s="696"/>
      <c r="J3" s="696"/>
      <c r="K3" s="696"/>
    </row>
    <row r="4" spans="1:11" s="85" customFormat="1" ht="35.25" customHeight="1">
      <c r="A4" s="150" t="s">
        <v>110</v>
      </c>
      <c r="B4" s="146"/>
      <c r="C4" s="348" t="s">
        <v>92</v>
      </c>
      <c r="D4" s="348" t="s">
        <v>93</v>
      </c>
      <c r="E4" s="348" t="s">
        <v>94</v>
      </c>
      <c r="F4" s="348">
        <v>1998</v>
      </c>
      <c r="G4" s="348">
        <v>1999</v>
      </c>
      <c r="H4" s="348">
        <v>2000</v>
      </c>
      <c r="I4" s="349">
        <v>2001</v>
      </c>
      <c r="J4" s="350" t="s">
        <v>225</v>
      </c>
      <c r="K4" s="351" t="s">
        <v>101</v>
      </c>
    </row>
    <row r="5" spans="1:11" ht="25.5" customHeight="1">
      <c r="A5" s="152">
        <v>1</v>
      </c>
      <c r="B5" s="147" t="s">
        <v>89</v>
      </c>
      <c r="C5" s="86">
        <v>411</v>
      </c>
      <c r="D5" s="86">
        <v>5022</v>
      </c>
      <c r="E5" s="86">
        <v>14677</v>
      </c>
      <c r="F5" s="86">
        <v>5129</v>
      </c>
      <c r="G5" s="86">
        <v>6471</v>
      </c>
      <c r="H5" s="86">
        <v>9461</v>
      </c>
      <c r="I5" s="87"/>
      <c r="J5" s="87">
        <f>SUM(C5:I5)</f>
        <v>41171</v>
      </c>
      <c r="K5" s="579">
        <f aca="true" t="shared" si="0" ref="K5:K17">J5/$J$17*100</f>
        <v>30.523943327822302</v>
      </c>
    </row>
    <row r="6" spans="1:11" ht="25.5" customHeight="1">
      <c r="A6" s="152">
        <v>2</v>
      </c>
      <c r="B6" s="147" t="s">
        <v>57</v>
      </c>
      <c r="C6" s="86">
        <v>3241</v>
      </c>
      <c r="D6" s="86">
        <v>10213</v>
      </c>
      <c r="E6" s="86">
        <v>6153</v>
      </c>
      <c r="F6" s="86">
        <v>2036</v>
      </c>
      <c r="G6" s="86">
        <v>1944</v>
      </c>
      <c r="H6" s="86">
        <v>1419</v>
      </c>
      <c r="I6" s="87">
        <v>1957</v>
      </c>
      <c r="J6" s="87">
        <f aca="true" t="shared" si="1" ref="J6:J16">SUM(C6:I6)</f>
        <v>26963</v>
      </c>
      <c r="K6" s="579">
        <f t="shared" si="0"/>
        <v>19.99021359568805</v>
      </c>
    </row>
    <row r="7" spans="1:11" ht="25.5" customHeight="1">
      <c r="A7" s="152">
        <v>3</v>
      </c>
      <c r="B7" s="147" t="s">
        <v>90</v>
      </c>
      <c r="C7" s="86">
        <v>1649</v>
      </c>
      <c r="D7" s="86">
        <v>5513</v>
      </c>
      <c r="E7" s="86">
        <v>9128</v>
      </c>
      <c r="F7" s="86">
        <v>2720</v>
      </c>
      <c r="G7" s="86">
        <v>5108</v>
      </c>
      <c r="H7" s="86">
        <v>3265</v>
      </c>
      <c r="I7" s="87">
        <v>4595</v>
      </c>
      <c r="J7" s="87">
        <f t="shared" si="1"/>
        <v>31978</v>
      </c>
      <c r="K7" s="579">
        <f t="shared" si="0"/>
        <v>23.708305839962634</v>
      </c>
    </row>
    <row r="8" spans="1:11" ht="25.5" customHeight="1">
      <c r="A8" s="152">
        <v>4</v>
      </c>
      <c r="B8" s="148" t="s">
        <v>98</v>
      </c>
      <c r="C8" s="86">
        <v>117</v>
      </c>
      <c r="D8" s="86">
        <v>1117</v>
      </c>
      <c r="E8" s="86">
        <v>4287</v>
      </c>
      <c r="F8" s="86">
        <v>2031</v>
      </c>
      <c r="G8" s="86">
        <v>1041</v>
      </c>
      <c r="H8" s="86">
        <v>587</v>
      </c>
      <c r="I8" s="87">
        <v>998</v>
      </c>
      <c r="J8" s="87">
        <f t="shared" si="1"/>
        <v>10178</v>
      </c>
      <c r="K8" s="579">
        <f t="shared" si="0"/>
        <v>7.545910839925564</v>
      </c>
    </row>
    <row r="9" spans="1:11" ht="25.5" customHeight="1">
      <c r="A9" s="152">
        <v>5</v>
      </c>
      <c r="B9" s="148" t="s">
        <v>88</v>
      </c>
      <c r="C9" s="86">
        <v>16</v>
      </c>
      <c r="D9" s="86">
        <v>844</v>
      </c>
      <c r="E9" s="86">
        <v>2788</v>
      </c>
      <c r="F9" s="86">
        <v>898</v>
      </c>
      <c r="G9" s="86">
        <v>1408</v>
      </c>
      <c r="H9" s="86">
        <v>710</v>
      </c>
      <c r="I9" s="87">
        <v>1000</v>
      </c>
      <c r="J9" s="87">
        <f t="shared" si="1"/>
        <v>7664</v>
      </c>
      <c r="K9" s="579">
        <f t="shared" si="0"/>
        <v>5.682045655058904</v>
      </c>
    </row>
    <row r="10" spans="1:11" ht="25.5" customHeight="1">
      <c r="A10" s="152">
        <v>6</v>
      </c>
      <c r="B10" s="352" t="s">
        <v>91</v>
      </c>
      <c r="C10" s="353">
        <v>200</v>
      </c>
      <c r="D10" s="353">
        <v>1048</v>
      </c>
      <c r="E10" s="353">
        <v>1132</v>
      </c>
      <c r="F10" s="353">
        <v>527</v>
      </c>
      <c r="G10" s="353">
        <v>390</v>
      </c>
      <c r="H10" s="353">
        <v>2075</v>
      </c>
      <c r="I10" s="354">
        <v>1475</v>
      </c>
      <c r="J10" s="354">
        <f t="shared" si="1"/>
        <v>6847</v>
      </c>
      <c r="K10" s="580">
        <f>J10/$J$17*100</f>
        <v>5.076326539690542</v>
      </c>
    </row>
    <row r="11" spans="1:11" ht="25.5" customHeight="1">
      <c r="A11" s="152">
        <v>7</v>
      </c>
      <c r="B11" s="148" t="s">
        <v>67</v>
      </c>
      <c r="C11" s="86">
        <v>101</v>
      </c>
      <c r="D11" s="86">
        <v>345</v>
      </c>
      <c r="E11" s="86">
        <v>1848</v>
      </c>
      <c r="F11" s="86">
        <v>537</v>
      </c>
      <c r="G11" s="86">
        <v>806</v>
      </c>
      <c r="H11" s="86">
        <v>504</v>
      </c>
      <c r="I11" s="87">
        <v>975</v>
      </c>
      <c r="J11" s="87">
        <f t="shared" si="1"/>
        <v>5116</v>
      </c>
      <c r="K11" s="579">
        <f t="shared" si="0"/>
        <v>3.792973065146314</v>
      </c>
    </row>
    <row r="12" spans="1:11" ht="25.5" customHeight="1">
      <c r="A12" s="152">
        <v>8</v>
      </c>
      <c r="B12" s="147" t="s">
        <v>66</v>
      </c>
      <c r="C12" s="86">
        <v>180</v>
      </c>
      <c r="D12" s="86">
        <v>612</v>
      </c>
      <c r="E12" s="86">
        <v>804</v>
      </c>
      <c r="F12" s="86">
        <v>248</v>
      </c>
      <c r="G12" s="86">
        <v>181</v>
      </c>
      <c r="H12" s="86">
        <v>63</v>
      </c>
      <c r="I12" s="87">
        <v>81</v>
      </c>
      <c r="J12" s="87">
        <f t="shared" si="1"/>
        <v>2169</v>
      </c>
      <c r="K12" s="579">
        <f t="shared" si="0"/>
        <v>1.6080841630770826</v>
      </c>
    </row>
    <row r="13" spans="1:11" ht="25.5" customHeight="1">
      <c r="A13" s="152">
        <v>9</v>
      </c>
      <c r="B13" s="148" t="s">
        <v>99</v>
      </c>
      <c r="C13" s="86">
        <v>0</v>
      </c>
      <c r="D13" s="86">
        <v>0</v>
      </c>
      <c r="E13" s="86">
        <v>740</v>
      </c>
      <c r="F13" s="86">
        <v>113</v>
      </c>
      <c r="G13" s="86">
        <v>112</v>
      </c>
      <c r="H13" s="86">
        <v>0</v>
      </c>
      <c r="I13" s="87">
        <v>0</v>
      </c>
      <c r="J13" s="87">
        <f t="shared" si="1"/>
        <v>965</v>
      </c>
      <c r="K13" s="579">
        <f t="shared" si="0"/>
        <v>0.7154454667447602</v>
      </c>
    </row>
    <row r="14" spans="1:11" ht="25.5" customHeight="1">
      <c r="A14" s="152">
        <v>10</v>
      </c>
      <c r="B14" s="148" t="s">
        <v>96</v>
      </c>
      <c r="C14" s="86">
        <v>20</v>
      </c>
      <c r="D14" s="86">
        <v>251</v>
      </c>
      <c r="E14" s="86">
        <v>134</v>
      </c>
      <c r="F14" s="86">
        <v>45</v>
      </c>
      <c r="G14" s="86">
        <v>41</v>
      </c>
      <c r="H14" s="86">
        <v>71</v>
      </c>
      <c r="I14" s="87">
        <v>100</v>
      </c>
      <c r="J14" s="87">
        <f t="shared" si="1"/>
        <v>662</v>
      </c>
      <c r="K14" s="579">
        <f t="shared" si="0"/>
        <v>0.490803004129566</v>
      </c>
    </row>
    <row r="15" spans="1:11" ht="25.5" customHeight="1">
      <c r="A15" s="152">
        <v>11</v>
      </c>
      <c r="B15" s="148" t="s">
        <v>220</v>
      </c>
      <c r="C15" s="86">
        <v>0</v>
      </c>
      <c r="D15" s="86">
        <v>44</v>
      </c>
      <c r="E15" s="86">
        <v>164</v>
      </c>
      <c r="F15" s="86">
        <v>118</v>
      </c>
      <c r="G15" s="86">
        <v>30</v>
      </c>
      <c r="H15" s="86">
        <v>125</v>
      </c>
      <c r="I15" s="87">
        <v>160</v>
      </c>
      <c r="J15" s="87">
        <f t="shared" si="1"/>
        <v>641</v>
      </c>
      <c r="K15" s="579">
        <f t="shared" si="0"/>
        <v>0.47523372454237434</v>
      </c>
    </row>
    <row r="16" spans="1:11" ht="25.5" customHeight="1" thickBot="1">
      <c r="A16" s="153">
        <v>12</v>
      </c>
      <c r="B16" s="149" t="s">
        <v>97</v>
      </c>
      <c r="C16" s="88">
        <v>0</v>
      </c>
      <c r="D16" s="88">
        <v>0</v>
      </c>
      <c r="E16" s="88">
        <v>160</v>
      </c>
      <c r="F16" s="88">
        <v>100</v>
      </c>
      <c r="G16" s="88">
        <v>60</v>
      </c>
      <c r="H16" s="88">
        <v>90</v>
      </c>
      <c r="I16" s="89">
        <v>117</v>
      </c>
      <c r="J16" s="88">
        <f t="shared" si="1"/>
        <v>527</v>
      </c>
      <c r="K16" s="581">
        <f t="shared" si="0"/>
        <v>0.3907147782119053</v>
      </c>
    </row>
    <row r="17" spans="1:11" ht="24.75" customHeight="1" thickBot="1" thickTop="1">
      <c r="A17" s="151"/>
      <c r="B17" s="434" t="s">
        <v>95</v>
      </c>
      <c r="C17" s="435">
        <f aca="true" t="shared" si="2" ref="C17:J17">SUM(C5:C16)</f>
        <v>5935</v>
      </c>
      <c r="D17" s="435">
        <f t="shared" si="2"/>
        <v>25009</v>
      </c>
      <c r="E17" s="435">
        <f t="shared" si="2"/>
        <v>42015</v>
      </c>
      <c r="F17" s="435">
        <f t="shared" si="2"/>
        <v>14502</v>
      </c>
      <c r="G17" s="435">
        <f t="shared" si="2"/>
        <v>17592</v>
      </c>
      <c r="H17" s="435">
        <f t="shared" si="2"/>
        <v>18370</v>
      </c>
      <c r="I17" s="436">
        <f>SUM(I6:I16)</f>
        <v>11458</v>
      </c>
      <c r="J17" s="436">
        <f t="shared" si="2"/>
        <v>134881</v>
      </c>
      <c r="K17" s="582">
        <f t="shared" si="0"/>
        <v>100</v>
      </c>
    </row>
    <row r="19" ht="12.75">
      <c r="B19" s="90" t="s">
        <v>100</v>
      </c>
    </row>
  </sheetData>
  <sheetProtection/>
  <mergeCells count="3">
    <mergeCell ref="B1:K1"/>
    <mergeCell ref="B2:K2"/>
    <mergeCell ref="B3:K3"/>
  </mergeCells>
  <printOptions/>
  <pageMargins left="0.75" right="0.75" top="0.73" bottom="0.62" header="0.5" footer="0.5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5.875" style="3" customWidth="1"/>
    <col min="2" max="2" width="6.875" style="3" customWidth="1"/>
    <col min="3" max="3" width="11.375" style="3" customWidth="1"/>
    <col min="4" max="4" width="10.75390625" style="3" customWidth="1"/>
    <col min="5" max="5" width="9.00390625" style="3" customWidth="1"/>
    <col min="6" max="6" width="11.375" style="3" customWidth="1"/>
    <col min="7" max="16384" width="9.125" style="3" customWidth="1"/>
  </cols>
  <sheetData>
    <row r="1" spans="1:8" ht="24" customHeight="1" thickBot="1">
      <c r="A1" s="696" t="s">
        <v>116</v>
      </c>
      <c r="B1" s="696"/>
      <c r="C1" s="696"/>
      <c r="D1" s="696"/>
      <c r="E1" s="696"/>
      <c r="F1" s="696"/>
      <c r="H1" s="32"/>
    </row>
    <row r="2" spans="1:2" ht="31.5" customHeight="1" thickBot="1">
      <c r="A2" s="710" t="s">
        <v>278</v>
      </c>
      <c r="B2" s="711"/>
    </row>
    <row r="3" spans="1:2" s="31" customFormat="1" ht="32.25" customHeight="1" thickTop="1">
      <c r="A3" s="98" t="s">
        <v>55</v>
      </c>
      <c r="B3" s="58" t="s">
        <v>50</v>
      </c>
    </row>
    <row r="4" spans="1:2" ht="19.5" customHeight="1">
      <c r="A4" s="33" t="s">
        <v>56</v>
      </c>
      <c r="B4" s="59">
        <v>22.7</v>
      </c>
    </row>
    <row r="5" spans="1:2" ht="19.5" customHeight="1">
      <c r="A5" s="33" t="s">
        <v>37</v>
      </c>
      <c r="B5" s="59">
        <v>16.5</v>
      </c>
    </row>
    <row r="6" spans="1:10" ht="19.5" customHeight="1">
      <c r="A6" s="60" t="s">
        <v>28</v>
      </c>
      <c r="B6" s="59">
        <v>14.3</v>
      </c>
      <c r="J6" s="284"/>
    </row>
    <row r="7" spans="1:3" ht="19.5" customHeight="1">
      <c r="A7" s="60" t="s">
        <v>36</v>
      </c>
      <c r="B7" s="59">
        <v>7.8</v>
      </c>
      <c r="C7" s="34"/>
    </row>
    <row r="8" spans="1:4" ht="19.5" customHeight="1">
      <c r="A8" s="60" t="s">
        <v>31</v>
      </c>
      <c r="B8" s="59">
        <v>7.3</v>
      </c>
      <c r="C8" s="34"/>
      <c r="D8" s="34"/>
    </row>
    <row r="9" spans="1:4" ht="19.5" customHeight="1">
      <c r="A9" s="60" t="s">
        <v>221</v>
      </c>
      <c r="B9" s="59">
        <v>6.6</v>
      </c>
      <c r="C9" s="34"/>
      <c r="D9" s="34"/>
    </row>
    <row r="10" spans="1:4" ht="19.5" customHeight="1">
      <c r="A10" s="60" t="s">
        <v>57</v>
      </c>
      <c r="B10" s="59">
        <v>6.9</v>
      </c>
      <c r="C10" s="34"/>
      <c r="D10" s="34"/>
    </row>
    <row r="11" spans="1:2" ht="19.5" customHeight="1">
      <c r="A11" s="60" t="s">
        <v>59</v>
      </c>
      <c r="B11" s="59">
        <v>5.4</v>
      </c>
    </row>
    <row r="12" spans="1:2" ht="19.5" customHeight="1">
      <c r="A12" s="33" t="s">
        <v>58</v>
      </c>
      <c r="B12" s="59">
        <v>4.5</v>
      </c>
    </row>
    <row r="13" spans="1:2" ht="19.5" customHeight="1">
      <c r="A13" s="60" t="s">
        <v>29</v>
      </c>
      <c r="B13" s="59">
        <v>1.2</v>
      </c>
    </row>
    <row r="14" spans="1:2" ht="19.5" customHeight="1" thickBot="1">
      <c r="A14" s="60" t="s">
        <v>14</v>
      </c>
      <c r="B14" s="59">
        <v>6.8</v>
      </c>
    </row>
    <row r="15" spans="1:6" s="35" customFormat="1" ht="19.5" customHeight="1" thickBot="1">
      <c r="A15" s="432" t="s">
        <v>19</v>
      </c>
      <c r="B15" s="433">
        <f>SUM(B4:B14)</f>
        <v>100</v>
      </c>
      <c r="C15" s="257"/>
      <c r="D15" s="258"/>
      <c r="E15" s="258"/>
      <c r="F15" s="259"/>
    </row>
    <row r="16" spans="1:2" s="35" customFormat="1" ht="11.25" customHeight="1">
      <c r="A16" s="56"/>
      <c r="B16" s="57"/>
    </row>
    <row r="17" spans="1:6" ht="24" customHeight="1" thickBot="1">
      <c r="A17" s="696" t="s">
        <v>118</v>
      </c>
      <c r="B17" s="696"/>
      <c r="C17" s="696"/>
      <c r="D17" s="696"/>
      <c r="E17" s="696"/>
      <c r="F17" s="696"/>
    </row>
    <row r="18" spans="1:2" ht="30.75" customHeight="1" thickBot="1">
      <c r="A18" s="710" t="s">
        <v>278</v>
      </c>
      <c r="B18" s="711"/>
    </row>
    <row r="19" spans="1:2" ht="24.75" customHeight="1" thickTop="1">
      <c r="A19" s="30" t="s">
        <v>60</v>
      </c>
      <c r="B19" s="58" t="s">
        <v>50</v>
      </c>
    </row>
    <row r="20" spans="1:2" s="17" customFormat="1" ht="23.25" customHeight="1">
      <c r="A20" s="99" t="s">
        <v>61</v>
      </c>
      <c r="B20" s="291">
        <v>38.2</v>
      </c>
    </row>
    <row r="21" spans="1:2" s="17" customFormat="1" ht="23.25" customHeight="1">
      <c r="A21" s="99" t="s">
        <v>106</v>
      </c>
      <c r="B21" s="29">
        <v>22.7</v>
      </c>
    </row>
    <row r="22" spans="1:2" s="17" customFormat="1" ht="23.25" customHeight="1">
      <c r="A22" s="99" t="s">
        <v>224</v>
      </c>
      <c r="B22" s="29">
        <v>11.7</v>
      </c>
    </row>
    <row r="23" spans="1:2" s="17" customFormat="1" ht="23.25" customHeight="1">
      <c r="A23" s="99" t="s">
        <v>223</v>
      </c>
      <c r="B23" s="29">
        <v>11</v>
      </c>
    </row>
    <row r="24" spans="1:9" s="17" customFormat="1" ht="23.25" customHeight="1">
      <c r="A24" s="100" t="s">
        <v>104</v>
      </c>
      <c r="B24" s="29">
        <v>10.1</v>
      </c>
      <c r="I24" s="583"/>
    </row>
    <row r="25" spans="1:2" s="17" customFormat="1" ht="23.25" customHeight="1">
      <c r="A25" s="99" t="s">
        <v>62</v>
      </c>
      <c r="B25" s="29">
        <v>3.3</v>
      </c>
    </row>
    <row r="26" spans="1:2" s="17" customFormat="1" ht="23.25" customHeight="1">
      <c r="A26" s="99" t="s">
        <v>105</v>
      </c>
      <c r="B26" s="290">
        <v>0.7</v>
      </c>
    </row>
    <row r="27" spans="1:2" s="17" customFormat="1" ht="23.25" customHeight="1">
      <c r="A27" s="99" t="s">
        <v>103</v>
      </c>
      <c r="B27" s="255">
        <v>0.3</v>
      </c>
    </row>
    <row r="28" spans="1:2" s="17" customFormat="1" ht="23.25" customHeight="1">
      <c r="A28" s="99" t="s">
        <v>18</v>
      </c>
      <c r="B28" s="29">
        <v>2</v>
      </c>
    </row>
    <row r="29" spans="1:8" ht="21.75" customHeight="1" thickBot="1">
      <c r="A29" s="432" t="s">
        <v>19</v>
      </c>
      <c r="B29" s="433">
        <f>SUM(B20:B28)</f>
        <v>100</v>
      </c>
      <c r="H29" s="7"/>
    </row>
    <row r="30" ht="9" customHeight="1"/>
    <row r="31" ht="14.25">
      <c r="A31" s="101" t="s">
        <v>279</v>
      </c>
    </row>
    <row r="32" ht="5.25" customHeight="1">
      <c r="A32" s="101"/>
    </row>
    <row r="33" ht="14.25">
      <c r="A33" s="101" t="s">
        <v>222</v>
      </c>
    </row>
  </sheetData>
  <sheetProtection/>
  <mergeCells count="4">
    <mergeCell ref="A1:F1"/>
    <mergeCell ref="A2:B2"/>
    <mergeCell ref="A17:F17"/>
    <mergeCell ref="A18:B18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0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0.25390625" style="3" customWidth="1"/>
    <col min="2" max="2" width="7.125" style="3" hidden="1" customWidth="1"/>
    <col min="3" max="11" width="7.125" style="3" customWidth="1"/>
    <col min="12" max="13" width="9.125" style="3" customWidth="1"/>
    <col min="14" max="14" width="10.25390625" style="3" bestFit="1" customWidth="1"/>
    <col min="15" max="16384" width="9.125" style="3" customWidth="1"/>
  </cols>
  <sheetData>
    <row r="1" spans="1:12" ht="23.25" customHeight="1">
      <c r="A1" s="696" t="s">
        <v>113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32"/>
    </row>
    <row r="2" spans="1:11" ht="46.5" customHeight="1" thickBot="1">
      <c r="A2" s="697" t="s">
        <v>255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</row>
    <row r="3" spans="1:11" ht="40.5" customHeight="1" thickBot="1">
      <c r="A3" s="396"/>
      <c r="B3" s="9">
        <v>1996</v>
      </c>
      <c r="C3" s="431">
        <v>1997</v>
      </c>
      <c r="D3" s="338">
        <v>1998</v>
      </c>
      <c r="E3" s="431">
        <v>1999</v>
      </c>
      <c r="F3" s="395">
        <v>2000</v>
      </c>
      <c r="G3" s="395">
        <v>2001</v>
      </c>
      <c r="H3" s="395">
        <v>2002</v>
      </c>
      <c r="I3" s="332">
        <v>2003</v>
      </c>
      <c r="J3" s="338">
        <v>2004</v>
      </c>
      <c r="K3" s="586" t="s">
        <v>280</v>
      </c>
    </row>
    <row r="4" spans="1:15" s="2" customFormat="1" ht="40.5" customHeight="1" thickTop="1">
      <c r="A4" s="11" t="s">
        <v>107</v>
      </c>
      <c r="B4" s="19">
        <f aca="true" t="shared" si="0" ref="B4:G4">B5+B6</f>
        <v>42</v>
      </c>
      <c r="C4" s="19">
        <f t="shared" si="0"/>
        <v>46.7</v>
      </c>
      <c r="D4" s="19">
        <f t="shared" si="0"/>
        <v>45.5</v>
      </c>
      <c r="E4" s="19">
        <f t="shared" si="0"/>
        <v>45.5</v>
      </c>
      <c r="F4" s="232">
        <f t="shared" si="0"/>
        <v>47.149</v>
      </c>
      <c r="G4" s="49">
        <f t="shared" si="0"/>
        <v>105.69999999999999</v>
      </c>
      <c r="H4" s="52">
        <f>H5+H6</f>
        <v>74.8</v>
      </c>
      <c r="I4" s="232">
        <f>+I5+I6</f>
        <v>96.10000000000001</v>
      </c>
      <c r="J4" s="232">
        <f>+J5+J6</f>
        <v>150.6</v>
      </c>
      <c r="K4" s="587">
        <v>56.7</v>
      </c>
      <c r="N4" s="584"/>
      <c r="O4" s="585"/>
    </row>
    <row r="5" spans="1:15" s="2" customFormat="1" ht="40.5" customHeight="1">
      <c r="A5" s="11" t="s">
        <v>194</v>
      </c>
      <c r="B5" s="19">
        <v>31.6</v>
      </c>
      <c r="C5" s="19">
        <v>30.8</v>
      </c>
      <c r="D5" s="19">
        <v>27.8</v>
      </c>
      <c r="E5" s="19">
        <v>24.7</v>
      </c>
      <c r="F5" s="47">
        <v>29.473</v>
      </c>
      <c r="G5" s="47">
        <v>81.3</v>
      </c>
      <c r="H5" s="47">
        <v>47.9</v>
      </c>
      <c r="I5" s="47">
        <v>67.9</v>
      </c>
      <c r="J5" s="47">
        <v>102.8</v>
      </c>
      <c r="K5" s="588">
        <v>51.3</v>
      </c>
      <c r="N5" s="584"/>
      <c r="O5" s="585"/>
    </row>
    <row r="6" spans="1:15" s="2" customFormat="1" ht="40.5" customHeight="1">
      <c r="A6" s="11" t="s">
        <v>195</v>
      </c>
      <c r="B6" s="19">
        <v>10.4</v>
      </c>
      <c r="C6" s="22">
        <v>15.9</v>
      </c>
      <c r="D6" s="22">
        <v>17.7</v>
      </c>
      <c r="E6" s="22">
        <v>20.8</v>
      </c>
      <c r="F6" s="48">
        <v>17.676</v>
      </c>
      <c r="G6" s="48">
        <v>24.4</v>
      </c>
      <c r="H6" s="48">
        <v>26.9</v>
      </c>
      <c r="I6" s="48">
        <v>28.2</v>
      </c>
      <c r="J6" s="48">
        <v>47.8</v>
      </c>
      <c r="K6" s="589">
        <v>69.5</v>
      </c>
      <c r="M6" s="285"/>
      <c r="N6" s="584"/>
      <c r="O6" s="585"/>
    </row>
    <row r="7" spans="1:15" s="2" customFormat="1" ht="40.5" customHeight="1" thickBot="1">
      <c r="A7" s="226" t="s">
        <v>196</v>
      </c>
      <c r="B7" s="20">
        <f aca="true" t="shared" si="1" ref="B7:G7">B5-B6</f>
        <v>21.200000000000003</v>
      </c>
      <c r="C7" s="20">
        <f t="shared" si="1"/>
        <v>14.9</v>
      </c>
      <c r="D7" s="20">
        <f t="shared" si="1"/>
        <v>10.100000000000001</v>
      </c>
      <c r="E7" s="20">
        <f t="shared" si="1"/>
        <v>3.8999999999999986</v>
      </c>
      <c r="F7" s="227">
        <f t="shared" si="1"/>
        <v>11.797</v>
      </c>
      <c r="G7" s="227">
        <f t="shared" si="1"/>
        <v>56.9</v>
      </c>
      <c r="H7" s="227">
        <f>H5-H6</f>
        <v>21</v>
      </c>
      <c r="I7" s="227">
        <f>+I5-I6</f>
        <v>39.7</v>
      </c>
      <c r="J7" s="227">
        <f>+J5-J6</f>
        <v>55</v>
      </c>
      <c r="K7" s="397"/>
      <c r="N7" s="585"/>
      <c r="O7" s="584"/>
    </row>
    <row r="8" spans="1:11" s="137" customFormat="1" ht="24" customHeight="1">
      <c r="A8" s="154"/>
      <c r="B8" s="155"/>
      <c r="C8" s="155"/>
      <c r="D8" s="155"/>
      <c r="E8" s="155"/>
      <c r="F8" s="155"/>
      <c r="G8" s="10"/>
      <c r="H8" s="10"/>
      <c r="I8" s="10"/>
      <c r="J8" s="10"/>
      <c r="K8" s="10"/>
    </row>
    <row r="9" spans="1:11" s="2" customFormat="1" ht="21.75" customHeight="1">
      <c r="A9" s="12"/>
      <c r="B9" s="12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21.75" customHeight="1">
      <c r="A10" s="12"/>
      <c r="B10" s="12"/>
      <c r="C10" s="21"/>
      <c r="D10" s="21"/>
      <c r="E10" s="10"/>
      <c r="F10" s="10"/>
      <c r="G10" s="10"/>
      <c r="H10" s="10"/>
      <c r="I10" s="10"/>
      <c r="J10" s="10"/>
      <c r="K10" s="10"/>
    </row>
    <row r="11" spans="1:11" s="2" customFormat="1" ht="21.75" customHeight="1">
      <c r="A11" s="12"/>
      <c r="B11" s="12"/>
      <c r="C11" s="10"/>
      <c r="D11" s="10"/>
      <c r="E11" s="10"/>
      <c r="F11" s="10"/>
      <c r="G11" s="10"/>
      <c r="H11" s="10"/>
      <c r="I11" s="10"/>
      <c r="J11" s="10"/>
      <c r="K11" s="10"/>
    </row>
    <row r="12" spans="1:11" s="2" customFormat="1" ht="21.75" customHeight="1">
      <c r="A12" s="12"/>
      <c r="B12" s="12"/>
      <c r="C12" s="10"/>
      <c r="D12" s="10"/>
      <c r="E12" s="10"/>
      <c r="F12" s="10"/>
      <c r="G12" s="10"/>
      <c r="H12" s="10"/>
      <c r="I12" s="10"/>
      <c r="J12" s="10"/>
      <c r="K12" s="10"/>
    </row>
    <row r="13" spans="3:11" s="2" customFormat="1" ht="21.7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s="2" customFormat="1" ht="21.7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3:11" s="2" customFormat="1" ht="21.75" customHeight="1">
      <c r="C15" s="10"/>
      <c r="D15" s="10"/>
      <c r="E15" s="10"/>
      <c r="F15" s="10"/>
      <c r="G15" s="10"/>
      <c r="H15" s="10"/>
      <c r="I15" s="10"/>
      <c r="J15" s="10"/>
      <c r="K15" s="10"/>
    </row>
    <row r="16" spans="3:11" s="2" customFormat="1" ht="21.75" customHeight="1">
      <c r="C16" s="10"/>
      <c r="D16" s="10"/>
      <c r="E16" s="10"/>
      <c r="F16" s="10"/>
      <c r="G16" s="10"/>
      <c r="H16" s="10"/>
      <c r="I16" s="10"/>
      <c r="J16" s="10"/>
      <c r="K16" s="10"/>
    </row>
    <row r="17" spans="3:11" s="2" customFormat="1" ht="21.75" customHeight="1">
      <c r="C17" s="10"/>
      <c r="D17" s="10"/>
      <c r="E17" s="10"/>
      <c r="F17" s="10"/>
      <c r="G17" s="10"/>
      <c r="H17" s="10"/>
      <c r="I17" s="10"/>
      <c r="J17" s="10"/>
      <c r="K17" s="10"/>
    </row>
    <row r="18" spans="3:11" s="2" customFormat="1" ht="21.75" customHeight="1">
      <c r="C18" s="10"/>
      <c r="D18" s="10"/>
      <c r="E18" s="10"/>
      <c r="F18" s="10"/>
      <c r="G18" s="10"/>
      <c r="H18" s="10"/>
      <c r="I18" s="10"/>
      <c r="J18" s="10"/>
      <c r="K18" s="10"/>
    </row>
    <row r="19" spans="3:11" s="2" customFormat="1" ht="21.75" customHeight="1">
      <c r="C19" s="10"/>
      <c r="D19" s="10"/>
      <c r="E19" s="10"/>
      <c r="F19" s="10"/>
      <c r="G19" s="10"/>
      <c r="H19" s="10"/>
      <c r="I19" s="10"/>
      <c r="J19" s="10"/>
      <c r="K19" s="10"/>
    </row>
    <row r="20" spans="3:11" s="2" customFormat="1" ht="21.75" customHeight="1"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21.75" customHeight="1">
      <c r="A21" s="2"/>
      <c r="B21" s="2"/>
      <c r="C21" s="10"/>
      <c r="D21" s="10"/>
      <c r="E21" s="10"/>
      <c r="F21" s="10"/>
      <c r="G21" s="10"/>
      <c r="H21" s="10"/>
      <c r="I21" s="10"/>
      <c r="J21" s="10"/>
      <c r="K21" s="13"/>
    </row>
    <row r="22" spans="1:11" ht="21.75" customHeight="1">
      <c r="A22" s="2"/>
      <c r="B22" s="2"/>
      <c r="C22" s="10"/>
      <c r="D22" s="10"/>
      <c r="E22" s="10"/>
      <c r="F22" s="10"/>
      <c r="G22" s="10"/>
      <c r="H22" s="10"/>
      <c r="I22" s="10"/>
      <c r="J22" s="10"/>
      <c r="K22" s="13"/>
    </row>
    <row r="23" spans="1:11" ht="21.75" customHeight="1">
      <c r="A23" s="2"/>
      <c r="B23" s="2"/>
      <c r="C23" s="10"/>
      <c r="D23" s="10"/>
      <c r="E23" s="10"/>
      <c r="F23" s="10"/>
      <c r="G23" s="10"/>
      <c r="H23" s="10"/>
      <c r="I23" s="10"/>
      <c r="J23" s="10"/>
      <c r="K23" s="13"/>
    </row>
    <row r="25" spans="1:11" ht="21.75" customHeight="1">
      <c r="A25" s="2"/>
      <c r="B25" s="2"/>
      <c r="C25" s="10"/>
      <c r="D25" s="10"/>
      <c r="E25" s="10"/>
      <c r="F25" s="10"/>
      <c r="G25" s="10"/>
      <c r="H25" s="10"/>
      <c r="I25" s="10"/>
      <c r="J25" s="10"/>
      <c r="K25" s="13"/>
    </row>
    <row r="26" spans="1:11" ht="21.75" customHeight="1">
      <c r="A26" s="2" t="s">
        <v>45</v>
      </c>
      <c r="B26" s="2"/>
      <c r="C26" s="10"/>
      <c r="D26" s="10"/>
      <c r="E26" s="10"/>
      <c r="F26" s="156"/>
      <c r="G26" s="10"/>
      <c r="H26" s="10"/>
      <c r="I26" s="10"/>
      <c r="J26" s="10"/>
      <c r="K26" s="13"/>
    </row>
    <row r="28" spans="1:11" ht="21.75" customHeight="1">
      <c r="A28" s="2"/>
      <c r="B28" s="2"/>
      <c r="C28" s="10"/>
      <c r="D28" s="10"/>
      <c r="E28" s="10"/>
      <c r="F28" s="10"/>
      <c r="G28" s="10"/>
      <c r="H28" s="10"/>
      <c r="I28" s="10"/>
      <c r="J28" s="10"/>
      <c r="K28" s="13"/>
    </row>
    <row r="29" spans="1:11" ht="21.75" customHeight="1">
      <c r="A29" s="2"/>
      <c r="B29" s="2"/>
      <c r="C29" s="10"/>
      <c r="D29" s="10"/>
      <c r="E29" s="10"/>
      <c r="F29" s="10"/>
      <c r="G29" s="10"/>
      <c r="H29" s="10"/>
      <c r="I29" s="10"/>
      <c r="J29" s="10"/>
      <c r="K29" s="13"/>
    </row>
    <row r="30" spans="1:11" ht="21.75" customHeight="1">
      <c r="A30" s="2"/>
      <c r="B30" s="2"/>
      <c r="C30" s="10"/>
      <c r="D30" s="10"/>
      <c r="E30" s="10"/>
      <c r="F30" s="10"/>
      <c r="G30" s="10"/>
      <c r="H30" s="10"/>
      <c r="I30" s="10"/>
      <c r="J30" s="10"/>
      <c r="K30" s="13"/>
    </row>
    <row r="31" spans="1:11" ht="21.75" customHeight="1">
      <c r="A31" s="2"/>
      <c r="B31" s="2"/>
      <c r="C31" s="10"/>
      <c r="D31" s="10"/>
      <c r="E31" s="10"/>
      <c r="F31" s="10"/>
      <c r="G31" s="10"/>
      <c r="H31" s="10"/>
      <c r="I31" s="10"/>
      <c r="J31" s="10"/>
      <c r="K31" s="13"/>
    </row>
    <row r="32" spans="1:11" ht="21.75" customHeight="1">
      <c r="A32" s="2"/>
      <c r="B32" s="2"/>
      <c r="C32" s="10"/>
      <c r="D32" s="10"/>
      <c r="E32" s="10"/>
      <c r="F32" s="10"/>
      <c r="G32" s="10"/>
      <c r="H32" s="10"/>
      <c r="I32" s="10"/>
      <c r="J32" s="10"/>
      <c r="K32" s="13"/>
    </row>
    <row r="33" spans="1:11" ht="21.75" customHeight="1">
      <c r="A33" s="2"/>
      <c r="B33" s="2"/>
      <c r="C33" s="10"/>
      <c r="D33" s="10"/>
      <c r="E33" s="10"/>
      <c r="F33" s="10"/>
      <c r="G33" s="10"/>
      <c r="H33" s="10"/>
      <c r="I33" s="10"/>
      <c r="J33" s="10"/>
      <c r="K33" s="13"/>
    </row>
    <row r="34" spans="1:11" ht="21.75" customHeight="1">
      <c r="A34" s="2"/>
      <c r="B34" s="2"/>
      <c r="C34" s="10"/>
      <c r="D34" s="10"/>
      <c r="E34" s="10"/>
      <c r="F34" s="10"/>
      <c r="G34" s="10"/>
      <c r="H34" s="10"/>
      <c r="I34" s="10"/>
      <c r="J34" s="10"/>
      <c r="K34" s="13"/>
    </row>
    <row r="35" spans="1:11" ht="14.25">
      <c r="A35" s="2"/>
      <c r="B35" s="2"/>
      <c r="C35" s="10"/>
      <c r="D35" s="10"/>
      <c r="E35" s="10"/>
      <c r="F35" s="10"/>
      <c r="G35" s="10"/>
      <c r="H35" s="10"/>
      <c r="I35" s="10"/>
      <c r="J35" s="10"/>
      <c r="K35" s="13"/>
    </row>
    <row r="36" spans="1:11" ht="14.25">
      <c r="A36" s="2"/>
      <c r="B36" s="2"/>
      <c r="C36" s="10"/>
      <c r="D36" s="10"/>
      <c r="E36" s="10"/>
      <c r="F36" s="10"/>
      <c r="G36" s="10"/>
      <c r="H36" s="10"/>
      <c r="I36" s="10"/>
      <c r="J36" s="10"/>
      <c r="K36" s="13"/>
    </row>
    <row r="37" spans="1:11" ht="14.25">
      <c r="A37" s="2"/>
      <c r="B37" s="2"/>
      <c r="C37" s="10"/>
      <c r="D37" s="10"/>
      <c r="E37" s="10"/>
      <c r="F37" s="10"/>
      <c r="G37" s="10"/>
      <c r="H37" s="10"/>
      <c r="I37" s="10"/>
      <c r="J37" s="10"/>
      <c r="K37" s="13"/>
    </row>
    <row r="38" spans="1:11" ht="14.25">
      <c r="A38" s="2"/>
      <c r="B38" s="2"/>
      <c r="C38" s="10"/>
      <c r="D38" s="10"/>
      <c r="E38" s="10"/>
      <c r="F38" s="10"/>
      <c r="G38" s="10"/>
      <c r="H38" s="10"/>
      <c r="I38" s="10"/>
      <c r="J38" s="10"/>
      <c r="K38" s="13"/>
    </row>
    <row r="39" spans="1:11" ht="14.25">
      <c r="A39" s="2"/>
      <c r="B39" s="2"/>
      <c r="C39" s="10"/>
      <c r="D39" s="10"/>
      <c r="E39" s="10"/>
      <c r="F39" s="10"/>
      <c r="G39" s="10"/>
      <c r="H39" s="10"/>
      <c r="I39" s="10"/>
      <c r="J39" s="10"/>
      <c r="K39" s="13"/>
    </row>
    <row r="40" spans="1:11" ht="14.25">
      <c r="A40" s="2"/>
      <c r="B40" s="2"/>
      <c r="C40" s="10"/>
      <c r="D40" s="10"/>
      <c r="E40" s="10"/>
      <c r="F40" s="10"/>
      <c r="G40" s="10"/>
      <c r="H40" s="10"/>
      <c r="I40" s="10"/>
      <c r="J40" s="10"/>
      <c r="K40" s="13"/>
    </row>
    <row r="41" spans="1:11" ht="14.25">
      <c r="A41" s="2"/>
      <c r="B41" s="2"/>
      <c r="C41" s="10"/>
      <c r="D41" s="10"/>
      <c r="E41" s="10"/>
      <c r="F41" s="10"/>
      <c r="G41" s="10"/>
      <c r="H41" s="10"/>
      <c r="I41" s="10"/>
      <c r="J41" s="10"/>
      <c r="K41" s="13"/>
    </row>
    <row r="42" spans="1:11" ht="14.25">
      <c r="A42" s="2"/>
      <c r="B42" s="2"/>
      <c r="C42" s="10"/>
      <c r="D42" s="10"/>
      <c r="E42" s="10"/>
      <c r="F42" s="10"/>
      <c r="G42" s="10"/>
      <c r="H42" s="10"/>
      <c r="I42" s="10"/>
      <c r="J42" s="10"/>
      <c r="K42" s="13"/>
    </row>
    <row r="43" spans="1:11" ht="14.25">
      <c r="A43" s="2"/>
      <c r="B43" s="2"/>
      <c r="C43" s="10"/>
      <c r="D43" s="10"/>
      <c r="E43" s="10"/>
      <c r="F43" s="10"/>
      <c r="G43" s="10"/>
      <c r="H43" s="10"/>
      <c r="I43" s="10"/>
      <c r="J43" s="10"/>
      <c r="K43" s="13"/>
    </row>
    <row r="44" spans="1:11" ht="14.25">
      <c r="A44" s="2"/>
      <c r="B44" s="2"/>
      <c r="C44" s="10"/>
      <c r="D44" s="10"/>
      <c r="E44" s="10"/>
      <c r="F44" s="10"/>
      <c r="G44" s="10"/>
      <c r="H44" s="10"/>
      <c r="I44" s="10"/>
      <c r="J44" s="10"/>
      <c r="K44" s="13"/>
    </row>
    <row r="45" spans="1:11" ht="14.25">
      <c r="A45" s="2"/>
      <c r="B45" s="2"/>
      <c r="C45" s="10"/>
      <c r="D45" s="10"/>
      <c r="E45" s="10"/>
      <c r="F45" s="10"/>
      <c r="G45" s="10"/>
      <c r="H45" s="10"/>
      <c r="I45" s="10"/>
      <c r="J45" s="10"/>
      <c r="K45" s="13"/>
    </row>
    <row r="46" spans="1:11" ht="14.25">
      <c r="A46" s="2"/>
      <c r="B46" s="2"/>
      <c r="C46" s="10"/>
      <c r="D46" s="10"/>
      <c r="E46" s="10"/>
      <c r="F46" s="10"/>
      <c r="G46" s="10"/>
      <c r="H46" s="10"/>
      <c r="I46" s="10"/>
      <c r="J46" s="10"/>
      <c r="K46" s="13"/>
    </row>
    <row r="47" spans="1:11" ht="14.25">
      <c r="A47" s="2"/>
      <c r="B47" s="2"/>
      <c r="C47" s="10"/>
      <c r="D47" s="10"/>
      <c r="E47" s="10"/>
      <c r="F47" s="10"/>
      <c r="G47" s="10"/>
      <c r="H47" s="10"/>
      <c r="I47" s="10"/>
      <c r="J47" s="10"/>
      <c r="K47" s="13"/>
    </row>
    <row r="48" spans="1:11" ht="14.25">
      <c r="A48" s="2"/>
      <c r="B48" s="2"/>
      <c r="C48" s="10"/>
      <c r="D48" s="10"/>
      <c r="E48" s="10"/>
      <c r="F48" s="10"/>
      <c r="G48" s="10"/>
      <c r="H48" s="10"/>
      <c r="I48" s="10"/>
      <c r="J48" s="10"/>
      <c r="K48" s="13"/>
    </row>
    <row r="49" spans="1:11" ht="14.25">
      <c r="A49" s="2"/>
      <c r="B49" s="2"/>
      <c r="C49" s="10"/>
      <c r="D49" s="10"/>
      <c r="E49" s="10"/>
      <c r="F49" s="10"/>
      <c r="G49" s="10"/>
      <c r="H49" s="10"/>
      <c r="I49" s="10"/>
      <c r="J49" s="10"/>
      <c r="K49" s="13"/>
    </row>
    <row r="50" spans="1:11" ht="14.25">
      <c r="A50" s="2"/>
      <c r="B50" s="2"/>
      <c r="C50" s="10"/>
      <c r="D50" s="10"/>
      <c r="E50" s="10"/>
      <c r="F50" s="10"/>
      <c r="G50" s="10"/>
      <c r="H50" s="10"/>
      <c r="I50" s="10"/>
      <c r="J50" s="10"/>
      <c r="K50" s="13"/>
    </row>
    <row r="51" spans="1:11" ht="14.25">
      <c r="A51" s="2"/>
      <c r="B51" s="2"/>
      <c r="C51" s="10"/>
      <c r="D51" s="10"/>
      <c r="E51" s="10"/>
      <c r="F51" s="10"/>
      <c r="G51" s="10"/>
      <c r="H51" s="10"/>
      <c r="I51" s="10"/>
      <c r="J51" s="10"/>
      <c r="K51" s="13"/>
    </row>
    <row r="52" spans="1:11" ht="14.25">
      <c r="A52" s="2"/>
      <c r="B52" s="2"/>
      <c r="C52" s="10"/>
      <c r="D52" s="10"/>
      <c r="E52" s="10"/>
      <c r="F52" s="10"/>
      <c r="G52" s="10"/>
      <c r="H52" s="10"/>
      <c r="I52" s="10"/>
      <c r="J52" s="10"/>
      <c r="K52" s="13"/>
    </row>
    <row r="53" spans="1:11" ht="14.25">
      <c r="A53" s="2"/>
      <c r="B53" s="2"/>
      <c r="C53" s="10"/>
      <c r="D53" s="10"/>
      <c r="E53" s="10"/>
      <c r="F53" s="10"/>
      <c r="G53" s="10"/>
      <c r="H53" s="10"/>
      <c r="I53" s="10"/>
      <c r="J53" s="10"/>
      <c r="K53" s="13"/>
    </row>
    <row r="54" spans="1:11" ht="14.25">
      <c r="A54" s="2"/>
      <c r="B54" s="2"/>
      <c r="C54" s="10"/>
      <c r="D54" s="10"/>
      <c r="E54" s="10"/>
      <c r="F54" s="10"/>
      <c r="G54" s="10"/>
      <c r="H54" s="10"/>
      <c r="I54" s="10"/>
      <c r="J54" s="10"/>
      <c r="K54" s="13"/>
    </row>
    <row r="55" spans="1:11" ht="14.25">
      <c r="A55" s="2"/>
      <c r="B55" s="2"/>
      <c r="C55" s="10"/>
      <c r="D55" s="10"/>
      <c r="E55" s="10"/>
      <c r="F55" s="10"/>
      <c r="G55" s="10"/>
      <c r="H55" s="10"/>
      <c r="I55" s="10"/>
      <c r="J55" s="10"/>
      <c r="K55" s="13"/>
    </row>
    <row r="56" spans="1:11" ht="14.25">
      <c r="A56" s="2"/>
      <c r="B56" s="2"/>
      <c r="C56" s="10"/>
      <c r="D56" s="10"/>
      <c r="E56" s="10"/>
      <c r="F56" s="10"/>
      <c r="G56" s="10"/>
      <c r="H56" s="10"/>
      <c r="I56" s="10"/>
      <c r="J56" s="10"/>
      <c r="K56" s="13"/>
    </row>
    <row r="57" spans="1:11" ht="14.25">
      <c r="A57" s="2"/>
      <c r="B57" s="2"/>
      <c r="C57" s="10"/>
      <c r="D57" s="10"/>
      <c r="E57" s="10"/>
      <c r="F57" s="10"/>
      <c r="G57" s="10"/>
      <c r="H57" s="10"/>
      <c r="I57" s="10"/>
      <c r="J57" s="10"/>
      <c r="K57" s="13"/>
    </row>
    <row r="58" spans="1:11" ht="14.25">
      <c r="A58" s="2"/>
      <c r="B58" s="2"/>
      <c r="C58" s="10"/>
      <c r="D58" s="10"/>
      <c r="E58" s="10"/>
      <c r="F58" s="10"/>
      <c r="G58" s="10"/>
      <c r="H58" s="10"/>
      <c r="I58" s="10"/>
      <c r="J58" s="10"/>
      <c r="K58" s="13"/>
    </row>
    <row r="59" spans="1:11" ht="14.25">
      <c r="A59" s="2"/>
      <c r="B59" s="2"/>
      <c r="C59" s="10"/>
      <c r="D59" s="10"/>
      <c r="E59" s="10"/>
      <c r="F59" s="10"/>
      <c r="G59" s="10"/>
      <c r="H59" s="10"/>
      <c r="I59" s="10"/>
      <c r="J59" s="10"/>
      <c r="K59" s="13"/>
    </row>
    <row r="60" spans="1:11" ht="14.25">
      <c r="A60" s="2"/>
      <c r="B60" s="2"/>
      <c r="C60" s="10"/>
      <c r="D60" s="10"/>
      <c r="E60" s="10"/>
      <c r="F60" s="10"/>
      <c r="G60" s="10"/>
      <c r="H60" s="10"/>
      <c r="I60" s="10"/>
      <c r="J60" s="10"/>
      <c r="K60" s="13"/>
    </row>
    <row r="61" spans="1:11" ht="14.25">
      <c r="A61" s="2"/>
      <c r="B61" s="2"/>
      <c r="C61" s="10"/>
      <c r="D61" s="10"/>
      <c r="E61" s="10"/>
      <c r="F61" s="10"/>
      <c r="G61" s="10"/>
      <c r="H61" s="10"/>
      <c r="I61" s="10"/>
      <c r="J61" s="10"/>
      <c r="K61" s="13"/>
    </row>
    <row r="62" spans="1:11" ht="14.25">
      <c r="A62" s="2"/>
      <c r="B62" s="2"/>
      <c r="C62" s="10"/>
      <c r="D62" s="10"/>
      <c r="E62" s="10"/>
      <c r="F62" s="10"/>
      <c r="G62" s="10"/>
      <c r="H62" s="10"/>
      <c r="I62" s="10"/>
      <c r="J62" s="10"/>
      <c r="K62" s="13"/>
    </row>
    <row r="63" spans="1:11" ht="14.25">
      <c r="A63" s="2"/>
      <c r="B63" s="2"/>
      <c r="C63" s="10"/>
      <c r="D63" s="10"/>
      <c r="E63" s="10"/>
      <c r="F63" s="10"/>
      <c r="G63" s="10"/>
      <c r="H63" s="10"/>
      <c r="I63" s="10"/>
      <c r="J63" s="10"/>
      <c r="K63" s="13"/>
    </row>
    <row r="64" spans="1:11" ht="14.25">
      <c r="A64" s="2"/>
      <c r="B64" s="2"/>
      <c r="C64" s="10"/>
      <c r="D64" s="10"/>
      <c r="E64" s="10"/>
      <c r="F64" s="10"/>
      <c r="G64" s="10"/>
      <c r="H64" s="10"/>
      <c r="I64" s="10"/>
      <c r="J64" s="10"/>
      <c r="K64" s="13"/>
    </row>
    <row r="65" spans="1:11" ht="14.25">
      <c r="A65" s="2"/>
      <c r="B65" s="2"/>
      <c r="C65" s="10"/>
      <c r="D65" s="10"/>
      <c r="E65" s="10"/>
      <c r="F65" s="10"/>
      <c r="G65" s="10"/>
      <c r="H65" s="10"/>
      <c r="I65" s="10"/>
      <c r="J65" s="10"/>
      <c r="K65" s="13"/>
    </row>
    <row r="66" spans="1:11" ht="14.25">
      <c r="A66" s="2"/>
      <c r="B66" s="2"/>
      <c r="C66" s="10"/>
      <c r="D66" s="10"/>
      <c r="E66" s="10"/>
      <c r="F66" s="10"/>
      <c r="G66" s="10"/>
      <c r="H66" s="10"/>
      <c r="I66" s="10"/>
      <c r="J66" s="10"/>
      <c r="K66" s="13"/>
    </row>
    <row r="67" spans="1:11" ht="14.25">
      <c r="A67" s="2"/>
      <c r="B67" s="2"/>
      <c r="C67" s="10"/>
      <c r="D67" s="10"/>
      <c r="E67" s="10"/>
      <c r="F67" s="10"/>
      <c r="G67" s="10"/>
      <c r="H67" s="10"/>
      <c r="I67" s="10"/>
      <c r="J67" s="10"/>
      <c r="K67" s="13"/>
    </row>
    <row r="68" spans="1:11" ht="14.25">
      <c r="A68" s="2"/>
      <c r="B68" s="2"/>
      <c r="C68" s="10"/>
      <c r="D68" s="10"/>
      <c r="E68" s="10"/>
      <c r="F68" s="10"/>
      <c r="G68" s="10"/>
      <c r="H68" s="10"/>
      <c r="I68" s="10"/>
      <c r="J68" s="10"/>
      <c r="K68" s="13"/>
    </row>
    <row r="69" spans="1:11" ht="14.25">
      <c r="A69" s="2"/>
      <c r="B69" s="2"/>
      <c r="C69" s="10"/>
      <c r="D69" s="10"/>
      <c r="E69" s="10"/>
      <c r="F69" s="10"/>
      <c r="G69" s="10"/>
      <c r="H69" s="10"/>
      <c r="I69" s="10"/>
      <c r="J69" s="10"/>
      <c r="K69" s="13"/>
    </row>
    <row r="70" spans="1:11" ht="14.25">
      <c r="A70" s="2"/>
      <c r="B70" s="2"/>
      <c r="C70" s="10"/>
      <c r="D70" s="10"/>
      <c r="E70" s="10"/>
      <c r="F70" s="10"/>
      <c r="G70" s="10"/>
      <c r="H70" s="10"/>
      <c r="I70" s="10"/>
      <c r="J70" s="10"/>
      <c r="K70" s="13"/>
    </row>
    <row r="71" spans="1:11" ht="14.25">
      <c r="A71" s="2"/>
      <c r="B71" s="2"/>
      <c r="C71" s="10"/>
      <c r="D71" s="10"/>
      <c r="E71" s="10"/>
      <c r="F71" s="10"/>
      <c r="G71" s="10"/>
      <c r="H71" s="10"/>
      <c r="I71" s="10"/>
      <c r="J71" s="10"/>
      <c r="K71" s="13"/>
    </row>
    <row r="72" spans="1:11" ht="14.25">
      <c r="A72" s="2"/>
      <c r="B72" s="2"/>
      <c r="C72" s="10"/>
      <c r="D72" s="10"/>
      <c r="E72" s="10"/>
      <c r="F72" s="10"/>
      <c r="G72" s="10"/>
      <c r="H72" s="10"/>
      <c r="I72" s="10"/>
      <c r="J72" s="10"/>
      <c r="K72" s="13"/>
    </row>
    <row r="73" spans="1:11" ht="14.25">
      <c r="A73" s="2"/>
      <c r="B73" s="2"/>
      <c r="C73" s="10"/>
      <c r="D73" s="10"/>
      <c r="E73" s="10"/>
      <c r="F73" s="10"/>
      <c r="G73" s="10"/>
      <c r="H73" s="10"/>
      <c r="I73" s="10"/>
      <c r="J73" s="10"/>
      <c r="K73" s="13"/>
    </row>
    <row r="74" spans="1:11" ht="14.25">
      <c r="A74" s="2"/>
      <c r="B74" s="2"/>
      <c r="C74" s="10"/>
      <c r="D74" s="10"/>
      <c r="E74" s="10"/>
      <c r="F74" s="10"/>
      <c r="G74" s="10"/>
      <c r="H74" s="10"/>
      <c r="I74" s="10"/>
      <c r="J74" s="10"/>
      <c r="K74" s="13"/>
    </row>
    <row r="75" spans="1:11" ht="14.25">
      <c r="A75" s="2"/>
      <c r="B75" s="2"/>
      <c r="C75" s="10"/>
      <c r="D75" s="10"/>
      <c r="E75" s="10"/>
      <c r="F75" s="10"/>
      <c r="G75" s="10"/>
      <c r="H75" s="10"/>
      <c r="I75" s="10"/>
      <c r="J75" s="10"/>
      <c r="K75" s="13"/>
    </row>
    <row r="76" spans="1:11" ht="14.25">
      <c r="A76" s="2"/>
      <c r="B76" s="2"/>
      <c r="C76" s="10"/>
      <c r="D76" s="10"/>
      <c r="E76" s="10"/>
      <c r="F76" s="10"/>
      <c r="G76" s="10"/>
      <c r="H76" s="10"/>
      <c r="I76" s="10"/>
      <c r="J76" s="10"/>
      <c r="K76" s="13"/>
    </row>
    <row r="77" spans="1:11" ht="14.2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3"/>
    </row>
    <row r="78" spans="1:11" ht="14.25">
      <c r="A78" s="2"/>
      <c r="B78" s="2"/>
      <c r="C78" s="10"/>
      <c r="D78" s="10"/>
      <c r="E78" s="10"/>
      <c r="F78" s="10"/>
      <c r="G78" s="10"/>
      <c r="H78" s="10"/>
      <c r="I78" s="10"/>
      <c r="J78" s="10"/>
      <c r="K78" s="13"/>
    </row>
    <row r="79" spans="1:11" ht="14.25">
      <c r="A79" s="2"/>
      <c r="B79" s="2"/>
      <c r="C79" s="10"/>
      <c r="D79" s="10"/>
      <c r="E79" s="10"/>
      <c r="F79" s="10"/>
      <c r="G79" s="10"/>
      <c r="H79" s="10"/>
      <c r="I79" s="10"/>
      <c r="J79" s="10"/>
      <c r="K79" s="13"/>
    </row>
    <row r="80" spans="1:11" ht="14.25">
      <c r="A80" s="2"/>
      <c r="B80" s="2"/>
      <c r="C80" s="10"/>
      <c r="D80" s="10"/>
      <c r="E80" s="10"/>
      <c r="F80" s="10"/>
      <c r="G80" s="10"/>
      <c r="H80" s="10"/>
      <c r="I80" s="10"/>
      <c r="J80" s="10"/>
      <c r="K80" s="13"/>
    </row>
    <row r="81" spans="1:11" ht="14.25">
      <c r="A81" s="2"/>
      <c r="B81" s="2"/>
      <c r="C81" s="10"/>
      <c r="D81" s="10"/>
      <c r="E81" s="10"/>
      <c r="F81" s="10"/>
      <c r="G81" s="10"/>
      <c r="H81" s="10"/>
      <c r="I81" s="10"/>
      <c r="J81" s="10"/>
      <c r="K81" s="13"/>
    </row>
    <row r="82" spans="1:11" ht="14.25">
      <c r="A82" s="2"/>
      <c r="B82" s="2"/>
      <c r="C82" s="10"/>
      <c r="D82" s="10"/>
      <c r="E82" s="10"/>
      <c r="F82" s="10"/>
      <c r="G82" s="10"/>
      <c r="H82" s="10"/>
      <c r="I82" s="10"/>
      <c r="J82" s="10"/>
      <c r="K82" s="13"/>
    </row>
    <row r="83" spans="1:11" ht="14.25">
      <c r="A83" s="2"/>
      <c r="B83" s="2"/>
      <c r="C83" s="10"/>
      <c r="D83" s="10"/>
      <c r="E83" s="10"/>
      <c r="F83" s="10"/>
      <c r="G83" s="10"/>
      <c r="H83" s="10"/>
      <c r="I83" s="10"/>
      <c r="J83" s="10"/>
      <c r="K83" s="13"/>
    </row>
    <row r="84" spans="1:11" ht="14.25">
      <c r="A84" s="2"/>
      <c r="B84" s="2"/>
      <c r="C84" s="10"/>
      <c r="D84" s="10"/>
      <c r="E84" s="10"/>
      <c r="F84" s="10"/>
      <c r="G84" s="10"/>
      <c r="H84" s="10"/>
      <c r="I84" s="10"/>
      <c r="J84" s="10"/>
      <c r="K84" s="13"/>
    </row>
    <row r="85" spans="1:11" ht="14.25">
      <c r="A85" s="2"/>
      <c r="B85" s="2"/>
      <c r="C85" s="10"/>
      <c r="D85" s="10"/>
      <c r="E85" s="10"/>
      <c r="F85" s="10"/>
      <c r="G85" s="10"/>
      <c r="H85" s="10"/>
      <c r="I85" s="10"/>
      <c r="J85" s="10"/>
      <c r="K85" s="13"/>
    </row>
    <row r="86" spans="1:11" ht="14.25">
      <c r="A86" s="2"/>
      <c r="B86" s="2"/>
      <c r="C86" s="10"/>
      <c r="D86" s="10"/>
      <c r="E86" s="10"/>
      <c r="F86" s="10"/>
      <c r="G86" s="10"/>
      <c r="H86" s="10"/>
      <c r="I86" s="10"/>
      <c r="J86" s="10"/>
      <c r="K86" s="13"/>
    </row>
    <row r="87" spans="1:11" ht="14.25">
      <c r="A87" s="2"/>
      <c r="B87" s="2"/>
      <c r="C87" s="10"/>
      <c r="D87" s="10"/>
      <c r="E87" s="10"/>
      <c r="F87" s="10"/>
      <c r="G87" s="10"/>
      <c r="H87" s="10"/>
      <c r="I87" s="10"/>
      <c r="J87" s="10"/>
      <c r="K87" s="13"/>
    </row>
    <row r="88" spans="1:11" ht="14.25">
      <c r="A88" s="2"/>
      <c r="B88" s="2"/>
      <c r="C88" s="10"/>
      <c r="D88" s="10"/>
      <c r="E88" s="10"/>
      <c r="F88" s="10"/>
      <c r="G88" s="10"/>
      <c r="H88" s="10"/>
      <c r="I88" s="10"/>
      <c r="J88" s="10"/>
      <c r="K88" s="13"/>
    </row>
    <row r="89" spans="1:11" ht="14.25">
      <c r="A89" s="2"/>
      <c r="B89" s="2"/>
      <c r="C89" s="10"/>
      <c r="D89" s="10"/>
      <c r="E89" s="10"/>
      <c r="F89" s="10"/>
      <c r="G89" s="10"/>
      <c r="H89" s="10"/>
      <c r="I89" s="10"/>
      <c r="J89" s="10"/>
      <c r="K89" s="13"/>
    </row>
    <row r="90" spans="1:11" ht="14.25">
      <c r="A90" s="2"/>
      <c r="B90" s="2"/>
      <c r="C90" s="10"/>
      <c r="D90" s="10"/>
      <c r="E90" s="10"/>
      <c r="F90" s="10"/>
      <c r="G90" s="10"/>
      <c r="H90" s="10"/>
      <c r="I90" s="10"/>
      <c r="J90" s="10"/>
      <c r="K90" s="13"/>
    </row>
    <row r="91" spans="1:11" ht="14.25">
      <c r="A91" s="2"/>
      <c r="B91" s="2"/>
      <c r="C91" s="10"/>
      <c r="D91" s="10"/>
      <c r="E91" s="10"/>
      <c r="F91" s="10"/>
      <c r="G91" s="10"/>
      <c r="H91" s="10"/>
      <c r="I91" s="10"/>
      <c r="J91" s="10"/>
      <c r="K91" s="13"/>
    </row>
    <row r="92" spans="1:11" ht="14.25">
      <c r="A92" s="2"/>
      <c r="B92" s="2"/>
      <c r="C92" s="10"/>
      <c r="D92" s="10"/>
      <c r="E92" s="10"/>
      <c r="F92" s="10"/>
      <c r="G92" s="10"/>
      <c r="H92" s="10"/>
      <c r="I92" s="10"/>
      <c r="J92" s="10"/>
      <c r="K92" s="13"/>
    </row>
    <row r="93" spans="1:11" ht="14.25">
      <c r="A93" s="2"/>
      <c r="B93" s="2"/>
      <c r="C93" s="10"/>
      <c r="D93" s="10"/>
      <c r="E93" s="10"/>
      <c r="F93" s="10"/>
      <c r="G93" s="10"/>
      <c r="H93" s="10"/>
      <c r="I93" s="10"/>
      <c r="J93" s="10"/>
      <c r="K93" s="13"/>
    </row>
    <row r="94" spans="1:11" ht="14.25">
      <c r="A94" s="2"/>
      <c r="B94" s="2"/>
      <c r="C94" s="10"/>
      <c r="D94" s="10"/>
      <c r="E94" s="10"/>
      <c r="F94" s="10"/>
      <c r="G94" s="10"/>
      <c r="H94" s="10"/>
      <c r="I94" s="10"/>
      <c r="J94" s="10"/>
      <c r="K94" s="13"/>
    </row>
    <row r="95" spans="1:11" ht="14.25">
      <c r="A95" s="2"/>
      <c r="B95" s="2"/>
      <c r="C95" s="10"/>
      <c r="D95" s="10"/>
      <c r="E95" s="10"/>
      <c r="F95" s="10"/>
      <c r="G95" s="10"/>
      <c r="H95" s="10"/>
      <c r="I95" s="10"/>
      <c r="J95" s="10"/>
      <c r="K95" s="13"/>
    </row>
    <row r="96" spans="1:11" ht="14.25">
      <c r="A96" s="2"/>
      <c r="B96" s="2"/>
      <c r="C96" s="10"/>
      <c r="D96" s="10"/>
      <c r="E96" s="10"/>
      <c r="F96" s="10"/>
      <c r="G96" s="10"/>
      <c r="H96" s="10"/>
      <c r="I96" s="10"/>
      <c r="J96" s="10"/>
      <c r="K96" s="13"/>
    </row>
    <row r="97" spans="1:11" ht="14.25">
      <c r="A97" s="2"/>
      <c r="B97" s="2"/>
      <c r="C97" s="10"/>
      <c r="D97" s="10"/>
      <c r="E97" s="10"/>
      <c r="F97" s="10"/>
      <c r="G97" s="10"/>
      <c r="H97" s="10"/>
      <c r="I97" s="10"/>
      <c r="J97" s="10"/>
      <c r="K97" s="13"/>
    </row>
    <row r="98" spans="1:11" ht="14.25">
      <c r="A98" s="2"/>
      <c r="B98" s="2"/>
      <c r="C98" s="10"/>
      <c r="D98" s="10"/>
      <c r="E98" s="10"/>
      <c r="F98" s="10"/>
      <c r="G98" s="10"/>
      <c r="H98" s="10"/>
      <c r="I98" s="10"/>
      <c r="J98" s="10"/>
      <c r="K98" s="13"/>
    </row>
    <row r="99" spans="1:11" ht="14.25">
      <c r="A99" s="2"/>
      <c r="B99" s="2"/>
      <c r="C99" s="10"/>
      <c r="D99" s="10"/>
      <c r="E99" s="10"/>
      <c r="F99" s="10"/>
      <c r="G99" s="10"/>
      <c r="H99" s="10"/>
      <c r="I99" s="10"/>
      <c r="J99" s="10"/>
      <c r="K99" s="13"/>
    </row>
    <row r="100" spans="1:11" ht="14.25">
      <c r="A100" s="2"/>
      <c r="B100" s="2"/>
      <c r="C100" s="10"/>
      <c r="D100" s="10"/>
      <c r="E100" s="10"/>
      <c r="F100" s="10"/>
      <c r="G100" s="10"/>
      <c r="H100" s="10"/>
      <c r="I100" s="10"/>
      <c r="J100" s="10"/>
      <c r="K100" s="13"/>
    </row>
    <row r="101" spans="1:11" ht="14.25">
      <c r="A101" s="2"/>
      <c r="B101" s="2"/>
      <c r="C101" s="10"/>
      <c r="D101" s="10"/>
      <c r="E101" s="10"/>
      <c r="F101" s="10"/>
      <c r="G101" s="10"/>
      <c r="H101" s="10"/>
      <c r="I101" s="10"/>
      <c r="J101" s="10"/>
      <c r="K101" s="13"/>
    </row>
    <row r="102" spans="1:11" ht="14.25">
      <c r="A102" s="2"/>
      <c r="B102" s="2"/>
      <c r="C102" s="10"/>
      <c r="D102" s="10"/>
      <c r="E102" s="10"/>
      <c r="F102" s="10"/>
      <c r="G102" s="10"/>
      <c r="H102" s="10"/>
      <c r="I102" s="10"/>
      <c r="J102" s="10"/>
      <c r="K102" s="13"/>
    </row>
    <row r="103" spans="1:11" ht="14.25">
      <c r="A103" s="2"/>
      <c r="B103" s="2"/>
      <c r="C103" s="10"/>
      <c r="D103" s="10"/>
      <c r="E103" s="10"/>
      <c r="F103" s="10"/>
      <c r="G103" s="10"/>
      <c r="H103" s="10"/>
      <c r="I103" s="10"/>
      <c r="J103" s="10"/>
      <c r="K103" s="13"/>
    </row>
    <row r="104" spans="1:11" ht="14.25">
      <c r="A104" s="2"/>
      <c r="B104" s="2"/>
      <c r="C104" s="10"/>
      <c r="D104" s="10"/>
      <c r="E104" s="10"/>
      <c r="F104" s="10"/>
      <c r="G104" s="10"/>
      <c r="H104" s="10"/>
      <c r="I104" s="10"/>
      <c r="J104" s="10"/>
      <c r="K104" s="13"/>
    </row>
    <row r="105" spans="1:11" ht="14.25">
      <c r="A105" s="2"/>
      <c r="B105" s="2"/>
      <c r="C105" s="10"/>
      <c r="D105" s="10"/>
      <c r="E105" s="10"/>
      <c r="F105" s="10"/>
      <c r="G105" s="10"/>
      <c r="H105" s="10"/>
      <c r="I105" s="10"/>
      <c r="J105" s="10"/>
      <c r="K105" s="13"/>
    </row>
    <row r="106" spans="1:11" ht="14.25">
      <c r="A106" s="2"/>
      <c r="B106" s="2"/>
      <c r="C106" s="10"/>
      <c r="D106" s="10"/>
      <c r="E106" s="10"/>
      <c r="F106" s="10"/>
      <c r="G106" s="10"/>
      <c r="H106" s="10"/>
      <c r="I106" s="10"/>
      <c r="J106" s="10"/>
      <c r="K106" s="13"/>
    </row>
    <row r="107" spans="1:11" ht="14.25">
      <c r="A107" s="2"/>
      <c r="B107" s="2"/>
      <c r="C107" s="10"/>
      <c r="D107" s="10"/>
      <c r="E107" s="10"/>
      <c r="F107" s="10"/>
      <c r="G107" s="10"/>
      <c r="H107" s="10"/>
      <c r="I107" s="10"/>
      <c r="J107" s="10"/>
      <c r="K107" s="13"/>
    </row>
    <row r="108" spans="1:11" ht="14.25">
      <c r="A108" s="2"/>
      <c r="B108" s="2"/>
      <c r="C108" s="10"/>
      <c r="D108" s="10"/>
      <c r="E108" s="10"/>
      <c r="F108" s="10"/>
      <c r="G108" s="10"/>
      <c r="H108" s="10"/>
      <c r="I108" s="10"/>
      <c r="J108" s="10"/>
      <c r="K108" s="13"/>
    </row>
    <row r="109" spans="1:11" ht="14.25">
      <c r="A109" s="2"/>
      <c r="B109" s="2"/>
      <c r="C109" s="10"/>
      <c r="D109" s="10"/>
      <c r="E109" s="10"/>
      <c r="F109" s="10"/>
      <c r="G109" s="10"/>
      <c r="H109" s="10"/>
      <c r="I109" s="10"/>
      <c r="J109" s="10"/>
      <c r="K109" s="13"/>
    </row>
    <row r="110" spans="1:11" ht="14.25">
      <c r="A110" s="2"/>
      <c r="B110" s="2"/>
      <c r="C110" s="10"/>
      <c r="D110" s="10"/>
      <c r="E110" s="10"/>
      <c r="F110" s="10"/>
      <c r="G110" s="10"/>
      <c r="H110" s="10"/>
      <c r="I110" s="10"/>
      <c r="J110" s="10"/>
      <c r="K110" s="13"/>
    </row>
    <row r="111" spans="1:11" ht="14.25">
      <c r="A111" s="2"/>
      <c r="B111" s="2"/>
      <c r="C111" s="10"/>
      <c r="D111" s="10"/>
      <c r="E111" s="10"/>
      <c r="F111" s="10"/>
      <c r="G111" s="10"/>
      <c r="H111" s="10"/>
      <c r="I111" s="10"/>
      <c r="J111" s="10"/>
      <c r="K111" s="13"/>
    </row>
    <row r="112" spans="1:11" ht="14.25">
      <c r="A112" s="2"/>
      <c r="B112" s="2"/>
      <c r="C112" s="10"/>
      <c r="D112" s="10"/>
      <c r="E112" s="10"/>
      <c r="F112" s="10"/>
      <c r="G112" s="10"/>
      <c r="H112" s="10"/>
      <c r="I112" s="10"/>
      <c r="J112" s="10"/>
      <c r="K112" s="13"/>
    </row>
    <row r="113" spans="1:11" ht="14.25">
      <c r="A113" s="2"/>
      <c r="B113" s="2"/>
      <c r="C113" s="10"/>
      <c r="D113" s="10"/>
      <c r="E113" s="10"/>
      <c r="F113" s="10"/>
      <c r="G113" s="10"/>
      <c r="H113" s="10"/>
      <c r="I113" s="10"/>
      <c r="J113" s="10"/>
      <c r="K113" s="13"/>
    </row>
    <row r="114" spans="1:11" ht="14.25">
      <c r="A114" s="2"/>
      <c r="B114" s="2"/>
      <c r="C114" s="10"/>
      <c r="D114" s="10"/>
      <c r="E114" s="10"/>
      <c r="F114" s="10"/>
      <c r="G114" s="10"/>
      <c r="H114" s="10"/>
      <c r="I114" s="10"/>
      <c r="J114" s="10"/>
      <c r="K114" s="13"/>
    </row>
    <row r="115" spans="1:11" ht="14.25">
      <c r="A115" s="2"/>
      <c r="B115" s="2"/>
      <c r="C115" s="10"/>
      <c r="D115" s="10"/>
      <c r="E115" s="10"/>
      <c r="F115" s="10"/>
      <c r="G115" s="10"/>
      <c r="H115" s="10"/>
      <c r="I115" s="10"/>
      <c r="J115" s="10"/>
      <c r="K115" s="13"/>
    </row>
    <row r="116" spans="1:11" ht="14.25">
      <c r="A116" s="2"/>
      <c r="B116" s="2"/>
      <c r="C116" s="10"/>
      <c r="D116" s="10"/>
      <c r="E116" s="10"/>
      <c r="F116" s="10"/>
      <c r="G116" s="10"/>
      <c r="H116" s="10"/>
      <c r="I116" s="10"/>
      <c r="J116" s="10"/>
      <c r="K116" s="13"/>
    </row>
    <row r="117" spans="1:11" ht="14.25">
      <c r="A117" s="2"/>
      <c r="B117" s="2"/>
      <c r="C117" s="10"/>
      <c r="D117" s="10"/>
      <c r="E117" s="10"/>
      <c r="F117" s="10"/>
      <c r="G117" s="10"/>
      <c r="H117" s="10"/>
      <c r="I117" s="10"/>
      <c r="J117" s="10"/>
      <c r="K117" s="13"/>
    </row>
    <row r="118" spans="1:11" ht="14.25">
      <c r="A118" s="2"/>
      <c r="B118" s="2"/>
      <c r="C118" s="10"/>
      <c r="D118" s="10"/>
      <c r="E118" s="10"/>
      <c r="F118" s="10"/>
      <c r="G118" s="10"/>
      <c r="H118" s="10"/>
      <c r="I118" s="10"/>
      <c r="J118" s="10"/>
      <c r="K118" s="13"/>
    </row>
    <row r="119" spans="1:11" ht="14.25">
      <c r="A119" s="2"/>
      <c r="B119" s="2"/>
      <c r="C119" s="10"/>
      <c r="D119" s="10"/>
      <c r="E119" s="10"/>
      <c r="F119" s="10"/>
      <c r="G119" s="10"/>
      <c r="H119" s="10"/>
      <c r="I119" s="10"/>
      <c r="J119" s="10"/>
      <c r="K119" s="13"/>
    </row>
    <row r="120" spans="1:11" ht="14.25">
      <c r="A120" s="2"/>
      <c r="B120" s="2"/>
      <c r="C120" s="10"/>
      <c r="D120" s="10"/>
      <c r="E120" s="10"/>
      <c r="F120" s="10"/>
      <c r="G120" s="10"/>
      <c r="H120" s="10"/>
      <c r="I120" s="10"/>
      <c r="J120" s="10"/>
      <c r="K120" s="13"/>
    </row>
    <row r="121" spans="1:11" ht="14.25">
      <c r="A121" s="2"/>
      <c r="B121" s="2"/>
      <c r="C121" s="10"/>
      <c r="D121" s="10"/>
      <c r="E121" s="10"/>
      <c r="F121" s="10"/>
      <c r="G121" s="10"/>
      <c r="H121" s="10"/>
      <c r="I121" s="10"/>
      <c r="J121" s="10"/>
      <c r="K121" s="13"/>
    </row>
    <row r="122" spans="1:11" ht="14.25">
      <c r="A122" s="2"/>
      <c r="B122" s="2"/>
      <c r="C122" s="10"/>
      <c r="D122" s="10"/>
      <c r="E122" s="10"/>
      <c r="F122" s="10"/>
      <c r="G122" s="10"/>
      <c r="H122" s="10"/>
      <c r="I122" s="10"/>
      <c r="J122" s="10"/>
      <c r="K122" s="13"/>
    </row>
    <row r="123" spans="1:11" ht="14.25">
      <c r="A123" s="2"/>
      <c r="B123" s="2"/>
      <c r="C123" s="10"/>
      <c r="D123" s="10"/>
      <c r="E123" s="10"/>
      <c r="F123" s="10"/>
      <c r="G123" s="10"/>
      <c r="H123" s="10"/>
      <c r="I123" s="10"/>
      <c r="J123" s="10"/>
      <c r="K123" s="13"/>
    </row>
    <row r="124" spans="1:11" ht="14.25">
      <c r="A124" s="2"/>
      <c r="B124" s="2"/>
      <c r="C124" s="10"/>
      <c r="D124" s="10"/>
      <c r="E124" s="10"/>
      <c r="F124" s="10"/>
      <c r="G124" s="10"/>
      <c r="H124" s="10"/>
      <c r="I124" s="10"/>
      <c r="J124" s="10"/>
      <c r="K124" s="13"/>
    </row>
    <row r="125" spans="1:11" ht="14.25">
      <c r="A125" s="2"/>
      <c r="B125" s="2"/>
      <c r="C125" s="10"/>
      <c r="D125" s="10"/>
      <c r="E125" s="10"/>
      <c r="F125" s="10"/>
      <c r="G125" s="10"/>
      <c r="H125" s="10"/>
      <c r="I125" s="10"/>
      <c r="J125" s="10"/>
      <c r="K125" s="13"/>
    </row>
    <row r="126" spans="1:11" ht="14.25">
      <c r="A126" s="2"/>
      <c r="B126" s="2"/>
      <c r="C126" s="10"/>
      <c r="D126" s="10"/>
      <c r="E126" s="10"/>
      <c r="F126" s="10"/>
      <c r="G126" s="10"/>
      <c r="H126" s="10"/>
      <c r="I126" s="10"/>
      <c r="J126" s="10"/>
      <c r="K126" s="13"/>
    </row>
    <row r="127" spans="1:11" ht="14.25">
      <c r="A127" s="2"/>
      <c r="B127" s="2"/>
      <c r="C127" s="10"/>
      <c r="D127" s="10"/>
      <c r="E127" s="10"/>
      <c r="F127" s="10"/>
      <c r="G127" s="10"/>
      <c r="H127" s="10"/>
      <c r="I127" s="10"/>
      <c r="J127" s="10"/>
      <c r="K127" s="13"/>
    </row>
    <row r="128" spans="1:11" ht="14.25">
      <c r="A128" s="2"/>
      <c r="B128" s="2"/>
      <c r="C128" s="10"/>
      <c r="D128" s="10"/>
      <c r="E128" s="10"/>
      <c r="F128" s="10"/>
      <c r="G128" s="10"/>
      <c r="H128" s="10"/>
      <c r="I128" s="10"/>
      <c r="J128" s="10"/>
      <c r="K128" s="13"/>
    </row>
    <row r="129" spans="1:11" ht="14.25">
      <c r="A129" s="2"/>
      <c r="B129" s="2"/>
      <c r="C129" s="10"/>
      <c r="D129" s="10"/>
      <c r="E129" s="10"/>
      <c r="F129" s="10"/>
      <c r="G129" s="10"/>
      <c r="H129" s="10"/>
      <c r="I129" s="10"/>
      <c r="J129" s="10"/>
      <c r="K129" s="13"/>
    </row>
    <row r="130" spans="1:11" ht="14.25">
      <c r="A130" s="2"/>
      <c r="B130" s="2"/>
      <c r="C130" s="10"/>
      <c r="D130" s="10"/>
      <c r="E130" s="10"/>
      <c r="F130" s="10"/>
      <c r="G130" s="10"/>
      <c r="H130" s="10"/>
      <c r="I130" s="10"/>
      <c r="J130" s="10"/>
      <c r="K130" s="13"/>
    </row>
    <row r="131" spans="1:11" ht="14.25">
      <c r="A131" s="2"/>
      <c r="B131" s="2"/>
      <c r="C131" s="10"/>
      <c r="D131" s="10"/>
      <c r="E131" s="10"/>
      <c r="F131" s="10"/>
      <c r="G131" s="10"/>
      <c r="H131" s="10"/>
      <c r="I131" s="10"/>
      <c r="J131" s="10"/>
      <c r="K131" s="13"/>
    </row>
    <row r="132" spans="1:11" ht="14.25">
      <c r="A132" s="2"/>
      <c r="B132" s="2"/>
      <c r="C132" s="10"/>
      <c r="D132" s="10"/>
      <c r="E132" s="10"/>
      <c r="F132" s="10"/>
      <c r="G132" s="10"/>
      <c r="H132" s="10"/>
      <c r="I132" s="10"/>
      <c r="J132" s="10"/>
      <c r="K132" s="13"/>
    </row>
    <row r="133" spans="1:11" ht="14.25">
      <c r="A133" s="2"/>
      <c r="B133" s="2"/>
      <c r="C133" s="10"/>
      <c r="D133" s="10"/>
      <c r="E133" s="10"/>
      <c r="F133" s="10"/>
      <c r="G133" s="10"/>
      <c r="H133" s="10"/>
      <c r="I133" s="10"/>
      <c r="J133" s="10"/>
      <c r="K133" s="13"/>
    </row>
    <row r="134" spans="1:11" ht="14.25">
      <c r="A134" s="2"/>
      <c r="B134" s="2"/>
      <c r="C134" s="10"/>
      <c r="D134" s="10"/>
      <c r="E134" s="10"/>
      <c r="F134" s="10"/>
      <c r="G134" s="10"/>
      <c r="H134" s="10"/>
      <c r="I134" s="10"/>
      <c r="J134" s="10"/>
      <c r="K134" s="13"/>
    </row>
    <row r="135" spans="1:11" ht="14.25">
      <c r="A135" s="2"/>
      <c r="B135" s="2"/>
      <c r="C135" s="10"/>
      <c r="D135" s="10"/>
      <c r="E135" s="10"/>
      <c r="F135" s="10"/>
      <c r="G135" s="10"/>
      <c r="H135" s="10"/>
      <c r="I135" s="10"/>
      <c r="J135" s="10"/>
      <c r="K135" s="13"/>
    </row>
    <row r="136" spans="1:11" ht="14.25">
      <c r="A136" s="2"/>
      <c r="B136" s="2"/>
      <c r="C136" s="10"/>
      <c r="D136" s="10"/>
      <c r="E136" s="10"/>
      <c r="F136" s="10"/>
      <c r="G136" s="10"/>
      <c r="H136" s="10"/>
      <c r="I136" s="10"/>
      <c r="J136" s="10"/>
      <c r="K136" s="13"/>
    </row>
    <row r="137" spans="1:11" ht="14.25">
      <c r="A137" s="2"/>
      <c r="B137" s="2"/>
      <c r="C137" s="10"/>
      <c r="D137" s="10"/>
      <c r="E137" s="10"/>
      <c r="F137" s="10"/>
      <c r="G137" s="10"/>
      <c r="H137" s="10"/>
      <c r="I137" s="10"/>
      <c r="J137" s="10"/>
      <c r="K137" s="13"/>
    </row>
    <row r="138" spans="1:11" ht="14.25">
      <c r="A138" s="2"/>
      <c r="B138" s="2"/>
      <c r="C138" s="10"/>
      <c r="D138" s="10"/>
      <c r="E138" s="10"/>
      <c r="F138" s="10"/>
      <c r="G138" s="10"/>
      <c r="H138" s="10"/>
      <c r="I138" s="10"/>
      <c r="J138" s="10"/>
      <c r="K138" s="13"/>
    </row>
    <row r="139" spans="1:11" ht="14.25">
      <c r="A139" s="2"/>
      <c r="B139" s="2"/>
      <c r="C139" s="10"/>
      <c r="D139" s="10"/>
      <c r="E139" s="10"/>
      <c r="F139" s="10"/>
      <c r="G139" s="10"/>
      <c r="H139" s="10"/>
      <c r="I139" s="10"/>
      <c r="J139" s="10"/>
      <c r="K139" s="13"/>
    </row>
    <row r="140" spans="1:11" ht="14.25">
      <c r="A140" s="2"/>
      <c r="B140" s="2"/>
      <c r="C140" s="10"/>
      <c r="D140" s="10"/>
      <c r="E140" s="10"/>
      <c r="F140" s="10"/>
      <c r="G140" s="10"/>
      <c r="H140" s="10"/>
      <c r="I140" s="10"/>
      <c r="J140" s="10"/>
      <c r="K140" s="13"/>
    </row>
    <row r="141" spans="1:11" ht="14.25">
      <c r="A141" s="2"/>
      <c r="B141" s="2"/>
      <c r="C141" s="10"/>
      <c r="D141" s="10"/>
      <c r="E141" s="10"/>
      <c r="F141" s="10"/>
      <c r="G141" s="10"/>
      <c r="H141" s="10"/>
      <c r="I141" s="10"/>
      <c r="J141" s="10"/>
      <c r="K141" s="13"/>
    </row>
    <row r="142" spans="1:11" ht="14.25">
      <c r="A142" s="2"/>
      <c r="B142" s="2"/>
      <c r="C142" s="10"/>
      <c r="D142" s="10"/>
      <c r="E142" s="10"/>
      <c r="F142" s="10"/>
      <c r="G142" s="10"/>
      <c r="H142" s="10"/>
      <c r="I142" s="10"/>
      <c r="J142" s="10"/>
      <c r="K142" s="13"/>
    </row>
    <row r="143" spans="1:11" ht="14.25">
      <c r="A143" s="2"/>
      <c r="B143" s="2"/>
      <c r="C143" s="10"/>
      <c r="D143" s="10"/>
      <c r="E143" s="10"/>
      <c r="F143" s="10"/>
      <c r="G143" s="10"/>
      <c r="H143" s="10"/>
      <c r="I143" s="10"/>
      <c r="J143" s="10"/>
      <c r="K143" s="13"/>
    </row>
    <row r="144" spans="1:11" ht="14.25">
      <c r="A144" s="2"/>
      <c r="B144" s="2"/>
      <c r="C144" s="10"/>
      <c r="D144" s="10"/>
      <c r="E144" s="10"/>
      <c r="F144" s="10"/>
      <c r="G144" s="10"/>
      <c r="H144" s="10"/>
      <c r="I144" s="10"/>
      <c r="J144" s="10"/>
      <c r="K144" s="13"/>
    </row>
    <row r="145" spans="1:11" ht="14.25">
      <c r="A145" s="2"/>
      <c r="B145" s="2"/>
      <c r="C145" s="10"/>
      <c r="D145" s="10"/>
      <c r="E145" s="10"/>
      <c r="F145" s="10"/>
      <c r="G145" s="10"/>
      <c r="H145" s="10"/>
      <c r="I145" s="10"/>
      <c r="J145" s="10"/>
      <c r="K145" s="13"/>
    </row>
    <row r="146" spans="1:11" ht="14.25">
      <c r="A146" s="2"/>
      <c r="B146" s="2"/>
      <c r="C146" s="10"/>
      <c r="D146" s="10"/>
      <c r="E146" s="10"/>
      <c r="F146" s="10"/>
      <c r="G146" s="10"/>
      <c r="H146" s="10"/>
      <c r="I146" s="10"/>
      <c r="J146" s="10"/>
      <c r="K146" s="13"/>
    </row>
    <row r="147" spans="1:11" ht="14.25">
      <c r="A147" s="2"/>
      <c r="B147" s="2"/>
      <c r="C147" s="10"/>
      <c r="D147" s="10"/>
      <c r="E147" s="10"/>
      <c r="F147" s="10"/>
      <c r="G147" s="10"/>
      <c r="H147" s="10"/>
      <c r="I147" s="10"/>
      <c r="J147" s="10"/>
      <c r="K147" s="13"/>
    </row>
    <row r="148" spans="1:11" ht="14.25">
      <c r="A148" s="2"/>
      <c r="B148" s="2"/>
      <c r="C148" s="10"/>
      <c r="D148" s="10"/>
      <c r="E148" s="10"/>
      <c r="F148" s="10"/>
      <c r="G148" s="10"/>
      <c r="H148" s="10"/>
      <c r="I148" s="10"/>
      <c r="J148" s="10"/>
      <c r="K148" s="13"/>
    </row>
    <row r="149" spans="1:11" ht="14.25">
      <c r="A149" s="2"/>
      <c r="B149" s="2"/>
      <c r="C149" s="10"/>
      <c r="D149" s="10"/>
      <c r="E149" s="10"/>
      <c r="F149" s="10"/>
      <c r="G149" s="10"/>
      <c r="H149" s="10"/>
      <c r="I149" s="10"/>
      <c r="J149" s="10"/>
      <c r="K149" s="13"/>
    </row>
    <row r="150" spans="1:11" ht="14.25">
      <c r="A150" s="2"/>
      <c r="B150" s="2"/>
      <c r="C150" s="10"/>
      <c r="D150" s="10"/>
      <c r="E150" s="10"/>
      <c r="F150" s="10"/>
      <c r="G150" s="10"/>
      <c r="H150" s="10"/>
      <c r="I150" s="10"/>
      <c r="J150" s="10"/>
      <c r="K150" s="13"/>
    </row>
    <row r="151" spans="1:11" ht="14.25">
      <c r="A151" s="2"/>
      <c r="B151" s="2"/>
      <c r="C151" s="10"/>
      <c r="D151" s="10"/>
      <c r="E151" s="10"/>
      <c r="F151" s="10"/>
      <c r="G151" s="10"/>
      <c r="H151" s="10"/>
      <c r="I151" s="10"/>
      <c r="J151" s="10"/>
      <c r="K151" s="13"/>
    </row>
    <row r="152" spans="1:11" ht="14.25">
      <c r="A152" s="2"/>
      <c r="B152" s="2"/>
      <c r="C152" s="10"/>
      <c r="D152" s="10"/>
      <c r="E152" s="10"/>
      <c r="F152" s="10"/>
      <c r="G152" s="10"/>
      <c r="H152" s="10"/>
      <c r="I152" s="10"/>
      <c r="J152" s="10"/>
      <c r="K152" s="13"/>
    </row>
    <row r="153" spans="1:11" ht="14.25">
      <c r="A153" s="2"/>
      <c r="B153" s="2"/>
      <c r="C153" s="10"/>
      <c r="D153" s="10"/>
      <c r="E153" s="10"/>
      <c r="F153" s="10"/>
      <c r="G153" s="10"/>
      <c r="H153" s="10"/>
      <c r="I153" s="10"/>
      <c r="J153" s="10"/>
      <c r="K153" s="13"/>
    </row>
    <row r="154" spans="1:11" ht="14.25">
      <c r="A154" s="2"/>
      <c r="B154" s="2"/>
      <c r="C154" s="10"/>
      <c r="D154" s="10"/>
      <c r="E154" s="10"/>
      <c r="F154" s="10"/>
      <c r="G154" s="10"/>
      <c r="H154" s="10"/>
      <c r="I154" s="10"/>
      <c r="J154" s="10"/>
      <c r="K154" s="13"/>
    </row>
    <row r="155" spans="1:11" ht="14.25">
      <c r="A155" s="2"/>
      <c r="B155" s="2"/>
      <c r="C155" s="10"/>
      <c r="D155" s="10"/>
      <c r="E155" s="10"/>
      <c r="F155" s="10"/>
      <c r="G155" s="10"/>
      <c r="H155" s="10"/>
      <c r="I155" s="10"/>
      <c r="J155" s="10"/>
      <c r="K155" s="13"/>
    </row>
    <row r="156" spans="1:11" ht="14.25">
      <c r="A156" s="2"/>
      <c r="B156" s="2"/>
      <c r="C156" s="10"/>
      <c r="D156" s="10"/>
      <c r="E156" s="10"/>
      <c r="F156" s="10"/>
      <c r="G156" s="10"/>
      <c r="H156" s="10"/>
      <c r="I156" s="10"/>
      <c r="J156" s="10"/>
      <c r="K156" s="13"/>
    </row>
    <row r="157" spans="1:11" ht="14.25">
      <c r="A157" s="2"/>
      <c r="B157" s="2"/>
      <c r="C157" s="10"/>
      <c r="D157" s="10"/>
      <c r="E157" s="10"/>
      <c r="F157" s="10"/>
      <c r="G157" s="10"/>
      <c r="H157" s="10"/>
      <c r="I157" s="10"/>
      <c r="J157" s="10"/>
      <c r="K157" s="13"/>
    </row>
    <row r="158" spans="1:11" ht="14.25">
      <c r="A158" s="2"/>
      <c r="B158" s="2"/>
      <c r="C158" s="10"/>
      <c r="D158" s="10"/>
      <c r="E158" s="10"/>
      <c r="F158" s="10"/>
      <c r="G158" s="10"/>
      <c r="H158" s="10"/>
      <c r="I158" s="10"/>
      <c r="J158" s="10"/>
      <c r="K158" s="13"/>
    </row>
    <row r="159" spans="1:11" ht="14.25">
      <c r="A159" s="2"/>
      <c r="B159" s="2"/>
      <c r="C159" s="10"/>
      <c r="D159" s="10"/>
      <c r="E159" s="10"/>
      <c r="F159" s="10"/>
      <c r="G159" s="10"/>
      <c r="H159" s="10"/>
      <c r="I159" s="10"/>
      <c r="J159" s="10"/>
      <c r="K159" s="13"/>
    </row>
    <row r="160" spans="1:11" ht="14.25">
      <c r="A160" s="2"/>
      <c r="B160" s="2"/>
      <c r="C160" s="10"/>
      <c r="D160" s="10"/>
      <c r="E160" s="10"/>
      <c r="F160" s="10"/>
      <c r="G160" s="10"/>
      <c r="H160" s="10"/>
      <c r="I160" s="10"/>
      <c r="J160" s="10"/>
      <c r="K160" s="13"/>
    </row>
    <row r="161" spans="1:11" ht="14.25">
      <c r="A161" s="2"/>
      <c r="B161" s="2"/>
      <c r="C161" s="10"/>
      <c r="D161" s="10"/>
      <c r="E161" s="10"/>
      <c r="F161" s="10"/>
      <c r="G161" s="10"/>
      <c r="H161" s="10"/>
      <c r="I161" s="10"/>
      <c r="J161" s="10"/>
      <c r="K161" s="13"/>
    </row>
    <row r="162" spans="1:11" ht="14.25">
      <c r="A162" s="2"/>
      <c r="B162" s="2"/>
      <c r="C162" s="10"/>
      <c r="D162" s="10"/>
      <c r="E162" s="10"/>
      <c r="F162" s="10"/>
      <c r="G162" s="10"/>
      <c r="H162" s="10"/>
      <c r="I162" s="10"/>
      <c r="J162" s="10"/>
      <c r="K162" s="13"/>
    </row>
    <row r="163" spans="1:11" ht="14.25">
      <c r="A163" s="2"/>
      <c r="B163" s="2"/>
      <c r="C163" s="10"/>
      <c r="D163" s="10"/>
      <c r="E163" s="10"/>
      <c r="F163" s="10"/>
      <c r="G163" s="10"/>
      <c r="H163" s="10"/>
      <c r="I163" s="10"/>
      <c r="J163" s="10"/>
      <c r="K163" s="13"/>
    </row>
    <row r="164" spans="1:11" ht="14.25">
      <c r="A164" s="2"/>
      <c r="B164" s="2"/>
      <c r="C164" s="10"/>
      <c r="D164" s="10"/>
      <c r="E164" s="10"/>
      <c r="F164" s="10"/>
      <c r="G164" s="10"/>
      <c r="H164" s="10"/>
      <c r="I164" s="10"/>
      <c r="J164" s="10"/>
      <c r="K164" s="13"/>
    </row>
    <row r="165" spans="1:11" ht="14.25">
      <c r="A165" s="2"/>
      <c r="B165" s="2"/>
      <c r="C165" s="10"/>
      <c r="D165" s="10"/>
      <c r="E165" s="10"/>
      <c r="F165" s="10"/>
      <c r="G165" s="10"/>
      <c r="H165" s="10"/>
      <c r="I165" s="10"/>
      <c r="J165" s="10"/>
      <c r="K165" s="13"/>
    </row>
    <row r="166" spans="1:11" ht="14.25">
      <c r="A166" s="2"/>
      <c r="B166" s="2"/>
      <c r="C166" s="10"/>
      <c r="D166" s="10"/>
      <c r="E166" s="10"/>
      <c r="F166" s="10"/>
      <c r="G166" s="10"/>
      <c r="H166" s="10"/>
      <c r="I166" s="10"/>
      <c r="J166" s="10"/>
      <c r="K166" s="13"/>
    </row>
    <row r="167" spans="1:11" ht="14.25">
      <c r="A167" s="2"/>
      <c r="B167" s="2"/>
      <c r="C167" s="10"/>
      <c r="D167" s="10"/>
      <c r="E167" s="10"/>
      <c r="F167" s="10"/>
      <c r="G167" s="10"/>
      <c r="H167" s="10"/>
      <c r="I167" s="10"/>
      <c r="J167" s="10"/>
      <c r="K167" s="13"/>
    </row>
    <row r="168" spans="1:11" ht="14.25">
      <c r="A168" s="2"/>
      <c r="B168" s="2"/>
      <c r="C168" s="10"/>
      <c r="D168" s="10"/>
      <c r="E168" s="10"/>
      <c r="F168" s="10"/>
      <c r="G168" s="10"/>
      <c r="H168" s="10"/>
      <c r="I168" s="10"/>
      <c r="J168" s="10"/>
      <c r="K168" s="13"/>
    </row>
    <row r="169" spans="1:11" ht="14.25">
      <c r="A169" s="2"/>
      <c r="B169" s="2"/>
      <c r="C169" s="10"/>
      <c r="D169" s="10"/>
      <c r="E169" s="10"/>
      <c r="F169" s="10"/>
      <c r="G169" s="10"/>
      <c r="H169" s="10"/>
      <c r="I169" s="10"/>
      <c r="J169" s="10"/>
      <c r="K169" s="13"/>
    </row>
    <row r="170" spans="1:11" ht="14.25">
      <c r="A170" s="2"/>
      <c r="B170" s="2"/>
      <c r="C170" s="10"/>
      <c r="D170" s="10"/>
      <c r="E170" s="10"/>
      <c r="F170" s="10"/>
      <c r="G170" s="10"/>
      <c r="H170" s="10"/>
      <c r="I170" s="10"/>
      <c r="J170" s="10"/>
      <c r="K170" s="13"/>
    </row>
    <row r="171" spans="1:11" ht="14.25">
      <c r="A171" s="2"/>
      <c r="B171" s="2"/>
      <c r="C171" s="10"/>
      <c r="D171" s="10"/>
      <c r="E171" s="10"/>
      <c r="F171" s="10"/>
      <c r="G171" s="10"/>
      <c r="H171" s="10"/>
      <c r="I171" s="10"/>
      <c r="J171" s="10"/>
      <c r="K171" s="13"/>
    </row>
    <row r="172" spans="1:11" ht="14.25">
      <c r="A172" s="2"/>
      <c r="B172" s="2"/>
      <c r="C172" s="10"/>
      <c r="D172" s="10"/>
      <c r="E172" s="10"/>
      <c r="F172" s="10"/>
      <c r="G172" s="10"/>
      <c r="H172" s="10"/>
      <c r="I172" s="10"/>
      <c r="J172" s="10"/>
      <c r="K172" s="13"/>
    </row>
    <row r="173" spans="1:11" ht="14.25">
      <c r="A173" s="2"/>
      <c r="B173" s="2"/>
      <c r="C173" s="10"/>
      <c r="D173" s="10"/>
      <c r="E173" s="10"/>
      <c r="F173" s="10"/>
      <c r="G173" s="10"/>
      <c r="H173" s="10"/>
      <c r="I173" s="10"/>
      <c r="J173" s="10"/>
      <c r="K173" s="13"/>
    </row>
    <row r="174" spans="1:11" ht="14.25">
      <c r="A174" s="2"/>
      <c r="B174" s="2"/>
      <c r="C174" s="10"/>
      <c r="D174" s="10"/>
      <c r="E174" s="10"/>
      <c r="F174" s="10"/>
      <c r="G174" s="10"/>
      <c r="H174" s="10"/>
      <c r="I174" s="10"/>
      <c r="J174" s="10"/>
      <c r="K174" s="13"/>
    </row>
    <row r="175" spans="1:11" ht="14.25">
      <c r="A175" s="2"/>
      <c r="B175" s="2"/>
      <c r="C175" s="10"/>
      <c r="D175" s="10"/>
      <c r="E175" s="10"/>
      <c r="F175" s="10"/>
      <c r="G175" s="10"/>
      <c r="H175" s="10"/>
      <c r="I175" s="10"/>
      <c r="J175" s="10"/>
      <c r="K175" s="13"/>
    </row>
    <row r="176" spans="1:11" ht="14.25">
      <c r="A176" s="2"/>
      <c r="B176" s="2"/>
      <c r="C176" s="10"/>
      <c r="D176" s="10"/>
      <c r="E176" s="10"/>
      <c r="F176" s="10"/>
      <c r="G176" s="10"/>
      <c r="H176" s="10"/>
      <c r="I176" s="10"/>
      <c r="J176" s="10"/>
      <c r="K176" s="13"/>
    </row>
    <row r="177" spans="1:11" ht="14.25">
      <c r="A177" s="2"/>
      <c r="B177" s="2"/>
      <c r="C177" s="10"/>
      <c r="D177" s="10"/>
      <c r="E177" s="10"/>
      <c r="F177" s="10"/>
      <c r="G177" s="10"/>
      <c r="H177" s="10"/>
      <c r="I177" s="10"/>
      <c r="J177" s="10"/>
      <c r="K177" s="13"/>
    </row>
    <row r="178" spans="1:11" ht="14.25">
      <c r="A178" s="2"/>
      <c r="B178" s="2"/>
      <c r="C178" s="10"/>
      <c r="D178" s="10"/>
      <c r="E178" s="10"/>
      <c r="F178" s="10"/>
      <c r="G178" s="10"/>
      <c r="H178" s="10"/>
      <c r="I178" s="10"/>
      <c r="J178" s="10"/>
      <c r="K178" s="13"/>
    </row>
    <row r="179" spans="1:11" ht="14.25">
      <c r="A179" s="2"/>
      <c r="B179" s="2"/>
      <c r="C179" s="10"/>
      <c r="D179" s="10"/>
      <c r="E179" s="10"/>
      <c r="F179" s="10"/>
      <c r="G179" s="10"/>
      <c r="H179" s="10"/>
      <c r="I179" s="10"/>
      <c r="J179" s="10"/>
      <c r="K179" s="13"/>
    </row>
    <row r="180" spans="1:11" ht="14.25">
      <c r="A180" s="2"/>
      <c r="B180" s="2"/>
      <c r="C180" s="10"/>
      <c r="D180" s="10"/>
      <c r="E180" s="10"/>
      <c r="F180" s="10"/>
      <c r="G180" s="10"/>
      <c r="H180" s="10"/>
      <c r="I180" s="10"/>
      <c r="J180" s="10"/>
      <c r="K180" s="13"/>
    </row>
    <row r="181" spans="1:11" ht="14.25">
      <c r="A181" s="2"/>
      <c r="B181" s="2"/>
      <c r="C181" s="10"/>
      <c r="D181" s="10"/>
      <c r="E181" s="10"/>
      <c r="F181" s="10"/>
      <c r="G181" s="10"/>
      <c r="H181" s="10"/>
      <c r="I181" s="10"/>
      <c r="J181" s="10"/>
      <c r="K181" s="13"/>
    </row>
    <row r="182" spans="1:11" ht="14.25">
      <c r="A182" s="2"/>
      <c r="B182" s="2"/>
      <c r="C182" s="10"/>
      <c r="D182" s="10"/>
      <c r="E182" s="10"/>
      <c r="F182" s="10"/>
      <c r="G182" s="10"/>
      <c r="H182" s="10"/>
      <c r="I182" s="10"/>
      <c r="J182" s="10"/>
      <c r="K182" s="13"/>
    </row>
    <row r="183" spans="1:11" ht="14.25">
      <c r="A183" s="2"/>
      <c r="B183" s="2"/>
      <c r="C183" s="10"/>
      <c r="D183" s="10"/>
      <c r="E183" s="10"/>
      <c r="F183" s="10"/>
      <c r="G183" s="10"/>
      <c r="H183" s="10"/>
      <c r="I183" s="10"/>
      <c r="J183" s="10"/>
      <c r="K183" s="13"/>
    </row>
    <row r="184" spans="1:11" ht="14.25">
      <c r="A184" s="2"/>
      <c r="B184" s="2"/>
      <c r="C184" s="10"/>
      <c r="D184" s="10"/>
      <c r="E184" s="10"/>
      <c r="F184" s="10"/>
      <c r="G184" s="10"/>
      <c r="H184" s="10"/>
      <c r="I184" s="10"/>
      <c r="J184" s="10"/>
      <c r="K184" s="13"/>
    </row>
    <row r="185" spans="1:11" ht="14.25">
      <c r="A185" s="2"/>
      <c r="B185" s="2"/>
      <c r="C185" s="10"/>
      <c r="D185" s="10"/>
      <c r="E185" s="10"/>
      <c r="F185" s="10"/>
      <c r="G185" s="10"/>
      <c r="H185" s="10"/>
      <c r="I185" s="10"/>
      <c r="J185" s="10"/>
      <c r="K185" s="13"/>
    </row>
    <row r="186" spans="1:11" ht="14.25">
      <c r="A186" s="2"/>
      <c r="B186" s="2"/>
      <c r="C186" s="10"/>
      <c r="D186" s="10"/>
      <c r="E186" s="10"/>
      <c r="F186" s="10"/>
      <c r="G186" s="10"/>
      <c r="H186" s="10"/>
      <c r="I186" s="10"/>
      <c r="J186" s="10"/>
      <c r="K186" s="13"/>
    </row>
    <row r="187" spans="1:11" ht="14.25">
      <c r="A187" s="2"/>
      <c r="B187" s="2"/>
      <c r="C187" s="10"/>
      <c r="D187" s="10"/>
      <c r="E187" s="10"/>
      <c r="F187" s="10"/>
      <c r="G187" s="10"/>
      <c r="H187" s="10"/>
      <c r="I187" s="10"/>
      <c r="J187" s="10"/>
      <c r="K187" s="13"/>
    </row>
    <row r="188" spans="1:11" ht="14.25">
      <c r="A188" s="2"/>
      <c r="B188" s="2"/>
      <c r="C188" s="10"/>
      <c r="D188" s="10"/>
      <c r="E188" s="10"/>
      <c r="F188" s="10"/>
      <c r="G188" s="10"/>
      <c r="H188" s="10"/>
      <c r="I188" s="10"/>
      <c r="J188" s="10"/>
      <c r="K188" s="13"/>
    </row>
    <row r="189" spans="1:11" ht="14.25">
      <c r="A189" s="2"/>
      <c r="B189" s="2"/>
      <c r="C189" s="10"/>
      <c r="D189" s="10"/>
      <c r="E189" s="10"/>
      <c r="F189" s="10"/>
      <c r="G189" s="10"/>
      <c r="H189" s="10"/>
      <c r="I189" s="10"/>
      <c r="J189" s="10"/>
      <c r="K189" s="13"/>
    </row>
    <row r="190" spans="1:11" ht="14.25">
      <c r="A190" s="2"/>
      <c r="B190" s="2"/>
      <c r="C190" s="10"/>
      <c r="D190" s="10"/>
      <c r="E190" s="10"/>
      <c r="F190" s="10"/>
      <c r="G190" s="10"/>
      <c r="H190" s="10"/>
      <c r="I190" s="10"/>
      <c r="J190" s="10"/>
      <c r="K190" s="13"/>
    </row>
    <row r="191" spans="1:11" ht="14.25">
      <c r="A191" s="2"/>
      <c r="B191" s="2"/>
      <c r="C191" s="10"/>
      <c r="D191" s="10"/>
      <c r="E191" s="10"/>
      <c r="F191" s="10"/>
      <c r="G191" s="10"/>
      <c r="H191" s="10"/>
      <c r="I191" s="10"/>
      <c r="J191" s="10"/>
      <c r="K191" s="13"/>
    </row>
    <row r="192" spans="1:11" ht="14.25">
      <c r="A192" s="2"/>
      <c r="B192" s="2"/>
      <c r="C192" s="10"/>
      <c r="D192" s="10"/>
      <c r="E192" s="10"/>
      <c r="F192" s="10"/>
      <c r="G192" s="10"/>
      <c r="H192" s="10"/>
      <c r="I192" s="10"/>
      <c r="J192" s="10"/>
      <c r="K192" s="13"/>
    </row>
    <row r="193" spans="1:11" ht="14.25">
      <c r="A193" s="2"/>
      <c r="B193" s="2"/>
      <c r="C193" s="10"/>
      <c r="D193" s="10"/>
      <c r="E193" s="10"/>
      <c r="F193" s="10"/>
      <c r="G193" s="10"/>
      <c r="H193" s="10"/>
      <c r="I193" s="10"/>
      <c r="J193" s="10"/>
      <c r="K193" s="13"/>
    </row>
    <row r="194" spans="1:11" ht="14.25">
      <c r="A194" s="2"/>
      <c r="B194" s="2"/>
      <c r="C194" s="10"/>
      <c r="D194" s="10"/>
      <c r="E194" s="10"/>
      <c r="F194" s="10"/>
      <c r="G194" s="10"/>
      <c r="H194" s="10"/>
      <c r="I194" s="10"/>
      <c r="J194" s="10"/>
      <c r="K194" s="13"/>
    </row>
    <row r="195" spans="1:11" ht="14.25">
      <c r="A195" s="2"/>
      <c r="B195" s="2"/>
      <c r="C195" s="10"/>
      <c r="D195" s="10"/>
      <c r="E195" s="10"/>
      <c r="F195" s="10"/>
      <c r="G195" s="10"/>
      <c r="H195" s="10"/>
      <c r="I195" s="10"/>
      <c r="J195" s="10"/>
      <c r="K195" s="13"/>
    </row>
    <row r="196" spans="1:11" ht="14.25">
      <c r="A196" s="2"/>
      <c r="B196" s="2"/>
      <c r="C196" s="10"/>
      <c r="D196" s="10"/>
      <c r="E196" s="10"/>
      <c r="F196" s="10"/>
      <c r="G196" s="10"/>
      <c r="H196" s="10"/>
      <c r="I196" s="10"/>
      <c r="J196" s="10"/>
      <c r="K196" s="13"/>
    </row>
    <row r="197" spans="1:11" ht="14.25">
      <c r="A197" s="2"/>
      <c r="B197" s="2"/>
      <c r="C197" s="10"/>
      <c r="D197" s="10"/>
      <c r="E197" s="10"/>
      <c r="F197" s="10"/>
      <c r="G197" s="10"/>
      <c r="H197" s="10"/>
      <c r="I197" s="10"/>
      <c r="J197" s="10"/>
      <c r="K197" s="13"/>
    </row>
    <row r="198" spans="1:11" ht="14.25">
      <c r="A198" s="2"/>
      <c r="B198" s="2"/>
      <c r="C198" s="10"/>
      <c r="D198" s="10"/>
      <c r="E198" s="10"/>
      <c r="F198" s="10"/>
      <c r="G198" s="10"/>
      <c r="H198" s="10"/>
      <c r="I198" s="10"/>
      <c r="J198" s="10"/>
      <c r="K198" s="13"/>
    </row>
    <row r="199" spans="1:11" ht="14.25">
      <c r="A199" s="2"/>
      <c r="B199" s="2"/>
      <c r="C199" s="10"/>
      <c r="D199" s="10"/>
      <c r="E199" s="10"/>
      <c r="F199" s="10"/>
      <c r="G199" s="10"/>
      <c r="H199" s="10"/>
      <c r="I199" s="10"/>
      <c r="J199" s="10"/>
      <c r="K199" s="13"/>
    </row>
    <row r="200" spans="1:11" ht="14.25">
      <c r="A200" s="2"/>
      <c r="B200" s="2"/>
      <c r="C200" s="10"/>
      <c r="D200" s="10"/>
      <c r="E200" s="10"/>
      <c r="F200" s="10"/>
      <c r="G200" s="10"/>
      <c r="H200" s="10"/>
      <c r="I200" s="10"/>
      <c r="J200" s="10"/>
      <c r="K200" s="13"/>
    </row>
    <row r="201" spans="1:11" ht="14.25">
      <c r="A201" s="2"/>
      <c r="B201" s="2"/>
      <c r="C201" s="10"/>
      <c r="D201" s="10"/>
      <c r="E201" s="10"/>
      <c r="F201" s="10"/>
      <c r="G201" s="10"/>
      <c r="H201" s="10"/>
      <c r="I201" s="10"/>
      <c r="J201" s="10"/>
      <c r="K201" s="13"/>
    </row>
    <row r="202" spans="1:11" ht="14.25">
      <c r="A202" s="2"/>
      <c r="B202" s="2"/>
      <c r="C202" s="10"/>
      <c r="D202" s="10"/>
      <c r="E202" s="10"/>
      <c r="F202" s="10"/>
      <c r="G202" s="10"/>
      <c r="H202" s="10"/>
      <c r="I202" s="10"/>
      <c r="J202" s="10"/>
      <c r="K202" s="13"/>
    </row>
    <row r="203" spans="1:11" ht="14.25">
      <c r="A203" s="2"/>
      <c r="B203" s="2"/>
      <c r="C203" s="10"/>
      <c r="D203" s="10"/>
      <c r="E203" s="10"/>
      <c r="F203" s="10"/>
      <c r="G203" s="10"/>
      <c r="H203" s="10"/>
      <c r="I203" s="10"/>
      <c r="J203" s="10"/>
      <c r="K203" s="13"/>
    </row>
    <row r="204" spans="1:11" ht="14.25">
      <c r="A204" s="2"/>
      <c r="B204" s="2"/>
      <c r="C204" s="10"/>
      <c r="D204" s="10"/>
      <c r="E204" s="10"/>
      <c r="F204" s="10"/>
      <c r="G204" s="10"/>
      <c r="H204" s="10"/>
      <c r="I204" s="10"/>
      <c r="J204" s="10"/>
      <c r="K204" s="13"/>
    </row>
    <row r="205" spans="1:11" ht="14.25">
      <c r="A205" s="2"/>
      <c r="B205" s="2"/>
      <c r="C205" s="10"/>
      <c r="D205" s="10"/>
      <c r="E205" s="10"/>
      <c r="F205" s="10"/>
      <c r="G205" s="10"/>
      <c r="H205" s="10"/>
      <c r="I205" s="10"/>
      <c r="J205" s="10"/>
      <c r="K205" s="13"/>
    </row>
    <row r="206" spans="1:11" ht="14.25">
      <c r="A206" s="2"/>
      <c r="B206" s="2"/>
      <c r="C206" s="10"/>
      <c r="D206" s="10"/>
      <c r="E206" s="10"/>
      <c r="F206" s="10"/>
      <c r="G206" s="10"/>
      <c r="H206" s="10"/>
      <c r="I206" s="10"/>
      <c r="J206" s="10"/>
      <c r="K206" s="13"/>
    </row>
    <row r="207" spans="1:11" ht="14.25">
      <c r="A207" s="2"/>
      <c r="B207" s="2"/>
      <c r="C207" s="10"/>
      <c r="D207" s="10"/>
      <c r="E207" s="10"/>
      <c r="F207" s="10"/>
      <c r="G207" s="10"/>
      <c r="H207" s="10"/>
      <c r="I207" s="10"/>
      <c r="J207" s="10"/>
      <c r="K207" s="13"/>
    </row>
    <row r="208" spans="1:11" ht="14.25">
      <c r="A208" s="2"/>
      <c r="B208" s="2"/>
      <c r="C208" s="10"/>
      <c r="D208" s="10"/>
      <c r="E208" s="10"/>
      <c r="F208" s="10"/>
      <c r="G208" s="10"/>
      <c r="H208" s="10"/>
      <c r="I208" s="10"/>
      <c r="J208" s="10"/>
      <c r="K208" s="13"/>
    </row>
    <row r="209" spans="1:10" ht="14.25">
      <c r="A209" s="2"/>
      <c r="B209" s="2"/>
      <c r="C209" s="14"/>
      <c r="D209" s="14"/>
      <c r="E209" s="14"/>
      <c r="F209" s="14"/>
      <c r="G209" s="14"/>
      <c r="H209" s="14"/>
      <c r="I209" s="14"/>
      <c r="J209" s="14"/>
    </row>
    <row r="210" spans="1:10" ht="14.25">
      <c r="A210" s="2"/>
      <c r="B210" s="2"/>
      <c r="C210" s="14"/>
      <c r="D210" s="14"/>
      <c r="E210" s="14"/>
      <c r="F210" s="14"/>
      <c r="G210" s="14"/>
      <c r="H210" s="14"/>
      <c r="I210" s="14"/>
      <c r="J210" s="14"/>
    </row>
    <row r="211" spans="1:10" ht="14.25">
      <c r="A211" s="2"/>
      <c r="B211" s="2"/>
      <c r="C211" s="14"/>
      <c r="D211" s="14"/>
      <c r="E211" s="14"/>
      <c r="F211" s="14"/>
      <c r="G211" s="14"/>
      <c r="H211" s="14"/>
      <c r="I211" s="14"/>
      <c r="J211" s="14"/>
    </row>
    <row r="212" spans="1:10" ht="14.25">
      <c r="A212" s="2"/>
      <c r="B212" s="2"/>
      <c r="C212" s="14"/>
      <c r="D212" s="14"/>
      <c r="E212" s="14"/>
      <c r="F212" s="14"/>
      <c r="G212" s="14"/>
      <c r="H212" s="14"/>
      <c r="I212" s="14"/>
      <c r="J212" s="14"/>
    </row>
    <row r="213" spans="1:10" ht="14.25">
      <c r="A213" s="2"/>
      <c r="B213" s="2"/>
      <c r="C213" s="14"/>
      <c r="D213" s="14"/>
      <c r="E213" s="14"/>
      <c r="F213" s="14"/>
      <c r="G213" s="14"/>
      <c r="H213" s="14"/>
      <c r="I213" s="14"/>
      <c r="J213" s="14"/>
    </row>
    <row r="214" spans="1:10" ht="14.25">
      <c r="A214" s="2"/>
      <c r="B214" s="2"/>
      <c r="C214" s="14"/>
      <c r="D214" s="14"/>
      <c r="E214" s="14"/>
      <c r="F214" s="14"/>
      <c r="G214" s="14"/>
      <c r="H214" s="14"/>
      <c r="I214" s="14"/>
      <c r="J214" s="14"/>
    </row>
    <row r="215" spans="1:10" ht="14.25">
      <c r="A215" s="2"/>
      <c r="B215" s="2"/>
      <c r="C215" s="14"/>
      <c r="D215" s="14"/>
      <c r="E215" s="14"/>
      <c r="F215" s="14"/>
      <c r="G215" s="14"/>
      <c r="H215" s="14"/>
      <c r="I215" s="14"/>
      <c r="J215" s="14"/>
    </row>
    <row r="216" spans="1:10" ht="14.25">
      <c r="A216" s="2"/>
      <c r="B216" s="2"/>
      <c r="C216" s="14"/>
      <c r="D216" s="14"/>
      <c r="E216" s="14"/>
      <c r="F216" s="14"/>
      <c r="G216" s="14"/>
      <c r="H216" s="14"/>
      <c r="I216" s="14"/>
      <c r="J216" s="14"/>
    </row>
    <row r="217" spans="1:10" ht="14.25">
      <c r="A217" s="2"/>
      <c r="B217" s="2"/>
      <c r="C217" s="14"/>
      <c r="D217" s="14"/>
      <c r="E217" s="14"/>
      <c r="F217" s="14"/>
      <c r="G217" s="14"/>
      <c r="H217" s="14"/>
      <c r="I217" s="14"/>
      <c r="J217" s="14"/>
    </row>
    <row r="218" spans="1:10" ht="14.25">
      <c r="A218" s="2"/>
      <c r="B218" s="2"/>
      <c r="C218" s="14"/>
      <c r="D218" s="14"/>
      <c r="E218" s="14"/>
      <c r="F218" s="14"/>
      <c r="G218" s="14"/>
      <c r="H218" s="14"/>
      <c r="I218" s="14"/>
      <c r="J218" s="14"/>
    </row>
    <row r="219" spans="1:10" ht="14.25">
      <c r="A219" s="2"/>
      <c r="B219" s="2"/>
      <c r="C219" s="14"/>
      <c r="D219" s="14"/>
      <c r="E219" s="14"/>
      <c r="F219" s="14"/>
      <c r="G219" s="14"/>
      <c r="H219" s="14"/>
      <c r="I219" s="14"/>
      <c r="J219" s="14"/>
    </row>
    <row r="220" spans="1:10" ht="14.25">
      <c r="A220" s="2"/>
      <c r="B220" s="2"/>
      <c r="C220" s="14"/>
      <c r="D220" s="14"/>
      <c r="E220" s="14"/>
      <c r="F220" s="14"/>
      <c r="G220" s="14"/>
      <c r="H220" s="14"/>
      <c r="I220" s="14"/>
      <c r="J220" s="14"/>
    </row>
    <row r="221" spans="1:10" ht="14.25">
      <c r="A221" s="2"/>
      <c r="B221" s="2"/>
      <c r="C221" s="14"/>
      <c r="D221" s="14"/>
      <c r="E221" s="14"/>
      <c r="F221" s="14"/>
      <c r="G221" s="14"/>
      <c r="H221" s="14"/>
      <c r="I221" s="14"/>
      <c r="J221" s="14"/>
    </row>
    <row r="222" spans="1:10" ht="14.25">
      <c r="A222" s="2"/>
      <c r="B222" s="2"/>
      <c r="C222" s="14"/>
      <c r="D222" s="14"/>
      <c r="E222" s="14"/>
      <c r="F222" s="14"/>
      <c r="G222" s="14"/>
      <c r="H222" s="14"/>
      <c r="I222" s="14"/>
      <c r="J222" s="14"/>
    </row>
    <row r="223" spans="1:10" ht="14.25">
      <c r="A223" s="2"/>
      <c r="B223" s="2"/>
      <c r="C223" s="14"/>
      <c r="D223" s="14"/>
      <c r="E223" s="14"/>
      <c r="F223" s="14"/>
      <c r="G223" s="14"/>
      <c r="H223" s="14"/>
      <c r="I223" s="14"/>
      <c r="J223" s="14"/>
    </row>
    <row r="224" spans="1:10" ht="14.25">
      <c r="A224" s="2"/>
      <c r="B224" s="2"/>
      <c r="C224" s="14"/>
      <c r="D224" s="14"/>
      <c r="E224" s="14"/>
      <c r="F224" s="14"/>
      <c r="G224" s="14"/>
      <c r="H224" s="14"/>
      <c r="I224" s="14"/>
      <c r="J224" s="14"/>
    </row>
    <row r="225" spans="1:10" ht="14.25">
      <c r="A225" s="2"/>
      <c r="B225" s="2"/>
      <c r="C225" s="14"/>
      <c r="D225" s="14"/>
      <c r="E225" s="14"/>
      <c r="F225" s="14"/>
      <c r="G225" s="14"/>
      <c r="H225" s="14"/>
      <c r="I225" s="14"/>
      <c r="J225" s="14"/>
    </row>
    <row r="226" spans="1:10" ht="14.25">
      <c r="A226" s="2"/>
      <c r="B226" s="2"/>
      <c r="C226" s="14"/>
      <c r="D226" s="14"/>
      <c r="E226" s="14"/>
      <c r="F226" s="14"/>
      <c r="G226" s="14"/>
      <c r="H226" s="14"/>
      <c r="I226" s="14"/>
      <c r="J226" s="14"/>
    </row>
    <row r="227" spans="1:10" ht="14.25">
      <c r="A227" s="2"/>
      <c r="B227" s="2"/>
      <c r="C227" s="14"/>
      <c r="D227" s="14"/>
      <c r="E227" s="14"/>
      <c r="F227" s="14"/>
      <c r="G227" s="14"/>
      <c r="H227" s="14"/>
      <c r="I227" s="14"/>
      <c r="J227" s="14"/>
    </row>
    <row r="228" spans="1:10" ht="14.25">
      <c r="A228" s="2"/>
      <c r="B228" s="2"/>
      <c r="C228" s="14"/>
      <c r="D228" s="14"/>
      <c r="E228" s="14"/>
      <c r="F228" s="14"/>
      <c r="G228" s="14"/>
      <c r="H228" s="14"/>
      <c r="I228" s="14"/>
      <c r="J228" s="14"/>
    </row>
    <row r="229" spans="1:10" ht="14.25">
      <c r="A229" s="2"/>
      <c r="B229" s="2"/>
      <c r="C229" s="14"/>
      <c r="D229" s="14"/>
      <c r="E229" s="14"/>
      <c r="F229" s="14"/>
      <c r="G229" s="14"/>
      <c r="H229" s="14"/>
      <c r="I229" s="14"/>
      <c r="J229" s="14"/>
    </row>
    <row r="230" spans="1:10" ht="14.25">
      <c r="A230" s="2"/>
      <c r="B230" s="2"/>
      <c r="C230" s="14"/>
      <c r="D230" s="14"/>
      <c r="E230" s="14"/>
      <c r="F230" s="14"/>
      <c r="G230" s="14"/>
      <c r="H230" s="14"/>
      <c r="I230" s="14"/>
      <c r="J230" s="14"/>
    </row>
    <row r="231" spans="1:10" ht="14.25">
      <c r="A231" s="2"/>
      <c r="B231" s="2"/>
      <c r="C231" s="14"/>
      <c r="D231" s="14"/>
      <c r="E231" s="14"/>
      <c r="F231" s="14"/>
      <c r="G231" s="14"/>
      <c r="H231" s="14"/>
      <c r="I231" s="14"/>
      <c r="J231" s="14"/>
    </row>
    <row r="232" spans="1:10" ht="14.25">
      <c r="A232" s="2"/>
      <c r="B232" s="2"/>
      <c r="C232" s="14"/>
      <c r="D232" s="14"/>
      <c r="E232" s="14"/>
      <c r="F232" s="14"/>
      <c r="G232" s="14"/>
      <c r="H232" s="14"/>
      <c r="I232" s="14"/>
      <c r="J232" s="14"/>
    </row>
    <row r="233" spans="1:10" ht="14.25">
      <c r="A233" s="2"/>
      <c r="B233" s="2"/>
      <c r="C233" s="14"/>
      <c r="D233" s="14"/>
      <c r="E233" s="14"/>
      <c r="F233" s="14"/>
      <c r="G233" s="14"/>
      <c r="H233" s="14"/>
      <c r="I233" s="14"/>
      <c r="J233" s="14"/>
    </row>
    <row r="234" spans="1:10" ht="14.25">
      <c r="A234" s="2"/>
      <c r="B234" s="2"/>
      <c r="C234" s="14"/>
      <c r="D234" s="14"/>
      <c r="E234" s="14"/>
      <c r="F234" s="14"/>
      <c r="G234" s="14"/>
      <c r="H234" s="14"/>
      <c r="I234" s="14"/>
      <c r="J234" s="14"/>
    </row>
    <row r="235" spans="1:10" ht="14.25">
      <c r="A235" s="2"/>
      <c r="B235" s="2"/>
      <c r="C235" s="14"/>
      <c r="D235" s="14"/>
      <c r="E235" s="14"/>
      <c r="F235" s="14"/>
      <c r="G235" s="14"/>
      <c r="H235" s="14"/>
      <c r="I235" s="14"/>
      <c r="J235" s="14"/>
    </row>
    <row r="236" spans="1:10" ht="14.25">
      <c r="A236" s="2"/>
      <c r="B236" s="2"/>
      <c r="C236" s="14"/>
      <c r="D236" s="14"/>
      <c r="E236" s="14"/>
      <c r="F236" s="14"/>
      <c r="G236" s="14"/>
      <c r="H236" s="14"/>
      <c r="I236" s="14"/>
      <c r="J236" s="14"/>
    </row>
    <row r="237" spans="1:10" ht="14.25">
      <c r="A237" s="2"/>
      <c r="B237" s="2"/>
      <c r="C237" s="14"/>
      <c r="D237" s="14"/>
      <c r="E237" s="14"/>
      <c r="F237" s="14"/>
      <c r="G237" s="14"/>
      <c r="H237" s="14"/>
      <c r="I237" s="14"/>
      <c r="J237" s="14"/>
    </row>
    <row r="238" spans="1:10" ht="14.25">
      <c r="A238" s="2"/>
      <c r="B238" s="2"/>
      <c r="C238" s="14"/>
      <c r="D238" s="14"/>
      <c r="E238" s="14"/>
      <c r="F238" s="14"/>
      <c r="G238" s="14"/>
      <c r="H238" s="14"/>
      <c r="I238" s="14"/>
      <c r="J238" s="14"/>
    </row>
    <row r="239" spans="1:10" ht="14.25">
      <c r="A239" s="2"/>
      <c r="B239" s="2"/>
      <c r="C239" s="14"/>
      <c r="D239" s="14"/>
      <c r="E239" s="14"/>
      <c r="F239" s="14"/>
      <c r="G239" s="14"/>
      <c r="H239" s="14"/>
      <c r="I239" s="14"/>
      <c r="J239" s="14"/>
    </row>
    <row r="240" spans="1:10" ht="14.25">
      <c r="A240" s="2"/>
      <c r="B240" s="2"/>
      <c r="C240" s="14"/>
      <c r="D240" s="14"/>
      <c r="E240" s="14"/>
      <c r="F240" s="14"/>
      <c r="G240" s="14"/>
      <c r="H240" s="14"/>
      <c r="I240" s="14"/>
      <c r="J240" s="14"/>
    </row>
    <row r="241" spans="1:10" ht="14.25">
      <c r="A241" s="2"/>
      <c r="B241" s="2"/>
      <c r="C241" s="14"/>
      <c r="D241" s="14"/>
      <c r="E241" s="14"/>
      <c r="F241" s="14"/>
      <c r="G241" s="14"/>
      <c r="H241" s="14"/>
      <c r="I241" s="14"/>
      <c r="J241" s="14"/>
    </row>
    <row r="242" spans="1:10" ht="14.25">
      <c r="A242" s="2"/>
      <c r="B242" s="2"/>
      <c r="C242" s="14"/>
      <c r="D242" s="14"/>
      <c r="E242" s="14"/>
      <c r="F242" s="14"/>
      <c r="G242" s="14"/>
      <c r="H242" s="14"/>
      <c r="I242" s="14"/>
      <c r="J242" s="14"/>
    </row>
    <row r="243" spans="3:10" ht="14.25">
      <c r="C243" s="15"/>
      <c r="D243" s="15"/>
      <c r="E243" s="15"/>
      <c r="F243" s="15"/>
      <c r="G243" s="15"/>
      <c r="H243" s="15"/>
      <c r="I243" s="15"/>
      <c r="J243" s="15"/>
    </row>
    <row r="244" spans="3:10" ht="14.25">
      <c r="C244" s="15"/>
      <c r="D244" s="15"/>
      <c r="E244" s="15"/>
      <c r="F244" s="15"/>
      <c r="G244" s="15"/>
      <c r="H244" s="15"/>
      <c r="I244" s="15"/>
      <c r="J244" s="15"/>
    </row>
    <row r="245" spans="3:10" ht="14.25">
      <c r="C245" s="15"/>
      <c r="D245" s="15"/>
      <c r="E245" s="15"/>
      <c r="F245" s="15"/>
      <c r="G245" s="15"/>
      <c r="H245" s="15"/>
      <c r="I245" s="15"/>
      <c r="J245" s="15"/>
    </row>
    <row r="246" spans="3:10" ht="14.25">
      <c r="C246" s="15"/>
      <c r="D246" s="15"/>
      <c r="E246" s="15"/>
      <c r="F246" s="15"/>
      <c r="G246" s="15"/>
      <c r="H246" s="15"/>
      <c r="I246" s="15"/>
      <c r="J246" s="15"/>
    </row>
    <row r="247" spans="3:10" ht="14.25">
      <c r="C247" s="15"/>
      <c r="D247" s="15"/>
      <c r="E247" s="15"/>
      <c r="F247" s="15"/>
      <c r="G247" s="15"/>
      <c r="H247" s="15"/>
      <c r="I247" s="15"/>
      <c r="J247" s="15"/>
    </row>
    <row r="248" spans="3:10" ht="14.25">
      <c r="C248" s="15"/>
      <c r="D248" s="15"/>
      <c r="E248" s="15"/>
      <c r="F248" s="15"/>
      <c r="G248" s="15"/>
      <c r="H248" s="15"/>
      <c r="I248" s="15"/>
      <c r="J248" s="15"/>
    </row>
    <row r="249" spans="3:10" ht="14.25">
      <c r="C249" s="15"/>
      <c r="D249" s="15"/>
      <c r="E249" s="15"/>
      <c r="F249" s="15"/>
      <c r="G249" s="15"/>
      <c r="H249" s="15"/>
      <c r="I249" s="15"/>
      <c r="J249" s="15"/>
    </row>
    <row r="250" spans="3:10" ht="14.25">
      <c r="C250" s="15"/>
      <c r="D250" s="15"/>
      <c r="E250" s="15"/>
      <c r="F250" s="15"/>
      <c r="G250" s="15"/>
      <c r="H250" s="15"/>
      <c r="I250" s="15"/>
      <c r="J250" s="15"/>
    </row>
    <row r="251" spans="3:10" ht="14.25">
      <c r="C251" s="15"/>
      <c r="D251" s="15"/>
      <c r="E251" s="15"/>
      <c r="F251" s="15"/>
      <c r="G251" s="15"/>
      <c r="H251" s="15"/>
      <c r="I251" s="15"/>
      <c r="J251" s="15"/>
    </row>
    <row r="252" spans="3:10" ht="14.25">
      <c r="C252" s="15"/>
      <c r="D252" s="15"/>
      <c r="E252" s="15"/>
      <c r="F252" s="15"/>
      <c r="G252" s="15"/>
      <c r="H252" s="15"/>
      <c r="I252" s="15"/>
      <c r="J252" s="15"/>
    </row>
    <row r="253" spans="3:10" ht="14.25">
      <c r="C253" s="15"/>
      <c r="D253" s="15"/>
      <c r="E253" s="15"/>
      <c r="F253" s="15"/>
      <c r="G253" s="15"/>
      <c r="H253" s="15"/>
      <c r="I253" s="15"/>
      <c r="J253" s="15"/>
    </row>
    <row r="254" spans="3:10" ht="14.25">
      <c r="C254" s="15"/>
      <c r="D254" s="15"/>
      <c r="E254" s="15"/>
      <c r="F254" s="15"/>
      <c r="G254" s="15"/>
      <c r="H254" s="15"/>
      <c r="I254" s="15"/>
      <c r="J254" s="15"/>
    </row>
    <row r="255" spans="3:10" ht="14.25">
      <c r="C255" s="15"/>
      <c r="D255" s="15"/>
      <c r="E255" s="15"/>
      <c r="F255" s="15"/>
      <c r="G255" s="15"/>
      <c r="H255" s="15"/>
      <c r="I255" s="15"/>
      <c r="J255" s="15"/>
    </row>
    <row r="256" spans="3:10" ht="14.25">
      <c r="C256" s="15"/>
      <c r="D256" s="15"/>
      <c r="E256" s="15"/>
      <c r="F256" s="15"/>
      <c r="G256" s="15"/>
      <c r="H256" s="15"/>
      <c r="I256" s="15"/>
      <c r="J256" s="15"/>
    </row>
    <row r="257" spans="3:10" ht="14.25">
      <c r="C257" s="15"/>
      <c r="D257" s="15"/>
      <c r="E257" s="15"/>
      <c r="F257" s="15"/>
      <c r="G257" s="15"/>
      <c r="H257" s="15"/>
      <c r="I257" s="15"/>
      <c r="J257" s="15"/>
    </row>
    <row r="258" spans="3:10" ht="14.25">
      <c r="C258" s="15"/>
      <c r="D258" s="15"/>
      <c r="E258" s="15"/>
      <c r="F258" s="15"/>
      <c r="G258" s="15"/>
      <c r="H258" s="15"/>
      <c r="I258" s="15"/>
      <c r="J258" s="15"/>
    </row>
    <row r="259" spans="3:10" ht="14.25">
      <c r="C259" s="15"/>
      <c r="D259" s="15"/>
      <c r="E259" s="15"/>
      <c r="F259" s="15"/>
      <c r="G259" s="15"/>
      <c r="H259" s="15"/>
      <c r="I259" s="15"/>
      <c r="J259" s="15"/>
    </row>
    <row r="260" spans="3:10" ht="14.25">
      <c r="C260" s="15"/>
      <c r="D260" s="15"/>
      <c r="E260" s="15"/>
      <c r="F260" s="15"/>
      <c r="G260" s="15"/>
      <c r="H260" s="15"/>
      <c r="I260" s="15"/>
      <c r="J260" s="15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38.375" style="3" customWidth="1"/>
    <col min="2" max="2" width="5.375" style="3" hidden="1" customWidth="1"/>
    <col min="3" max="3" width="7.375" style="7" hidden="1" customWidth="1"/>
    <col min="4" max="4" width="5.375" style="7" hidden="1" customWidth="1"/>
    <col min="5" max="5" width="7.375" style="7" hidden="1" customWidth="1"/>
    <col min="6" max="7" width="5.375" style="7" customWidth="1"/>
    <col min="8" max="9" width="5.375" style="3" customWidth="1"/>
    <col min="10" max="10" width="5.375" style="7" customWidth="1"/>
    <col min="11" max="11" width="5.25390625" style="7" customWidth="1"/>
    <col min="12" max="13" width="7.75390625" style="3" customWidth="1"/>
    <col min="14" max="16384" width="9.125" style="3" customWidth="1"/>
  </cols>
  <sheetData>
    <row r="1" spans="1:12" ht="25.5" customHeight="1">
      <c r="A1" s="1" t="s">
        <v>27</v>
      </c>
      <c r="B1" s="1"/>
      <c r="C1" s="1"/>
      <c r="D1" s="1"/>
      <c r="E1" s="1"/>
      <c r="F1" s="1"/>
      <c r="G1" s="1"/>
      <c r="J1" s="1"/>
      <c r="K1" s="1"/>
      <c r="L1" s="32"/>
    </row>
    <row r="2" spans="1:11" ht="33" customHeight="1">
      <c r="A2" s="28" t="s">
        <v>200</v>
      </c>
      <c r="B2" s="28"/>
      <c r="C2" s="1"/>
      <c r="D2" s="1"/>
      <c r="E2" s="1"/>
      <c r="F2" s="1"/>
      <c r="G2" s="1"/>
      <c r="J2" s="1"/>
      <c r="K2" s="1"/>
    </row>
    <row r="3" spans="1:11" ht="17.25" customHeight="1" thickBot="1">
      <c r="A3" s="28" t="s">
        <v>122</v>
      </c>
      <c r="B3" s="28"/>
      <c r="C3" s="1"/>
      <c r="D3" s="1"/>
      <c r="E3" s="1"/>
      <c r="F3" s="1"/>
      <c r="G3" s="1"/>
      <c r="J3" s="1"/>
      <c r="K3" s="1"/>
    </row>
    <row r="4" spans="1:13" ht="48.75" customHeight="1" thickBot="1">
      <c r="A4" s="94" t="s">
        <v>0</v>
      </c>
      <c r="B4" s="61">
        <v>1999</v>
      </c>
      <c r="C4" s="304" t="s">
        <v>47</v>
      </c>
      <c r="D4" s="398">
        <v>2000</v>
      </c>
      <c r="E4" s="399" t="s">
        <v>47</v>
      </c>
      <c r="F4" s="398">
        <v>2001</v>
      </c>
      <c r="G4" s="400" t="s">
        <v>47</v>
      </c>
      <c r="H4" s="398">
        <v>2002</v>
      </c>
      <c r="I4" s="400" t="s">
        <v>47</v>
      </c>
      <c r="J4" s="398">
        <v>2003</v>
      </c>
      <c r="K4" s="401" t="s">
        <v>47</v>
      </c>
      <c r="L4" s="398">
        <v>2004</v>
      </c>
      <c r="M4" s="401" t="s">
        <v>47</v>
      </c>
    </row>
    <row r="5" spans="1:13" ht="22.5" customHeight="1" thickTop="1">
      <c r="A5" s="97" t="s">
        <v>1</v>
      </c>
      <c r="B5" s="292">
        <v>6</v>
      </c>
      <c r="C5" s="305">
        <v>28.6</v>
      </c>
      <c r="D5" s="309">
        <v>5.6</v>
      </c>
      <c r="E5" s="296">
        <v>31.9</v>
      </c>
      <c r="F5" s="309">
        <v>7.3</v>
      </c>
      <c r="G5" s="300">
        <v>30</v>
      </c>
      <c r="H5" s="309">
        <v>7.6</v>
      </c>
      <c r="I5" s="300">
        <v>28.2</v>
      </c>
      <c r="J5" s="315">
        <v>6.9</v>
      </c>
      <c r="K5" s="316">
        <v>24.7</v>
      </c>
      <c r="L5" s="315">
        <v>9.8</v>
      </c>
      <c r="M5" s="316">
        <v>20.5</v>
      </c>
    </row>
    <row r="6" spans="1:13" ht="22.5" customHeight="1">
      <c r="A6" s="91" t="s">
        <v>2</v>
      </c>
      <c r="B6" s="293">
        <v>2.1</v>
      </c>
      <c r="C6" s="297">
        <v>10.3</v>
      </c>
      <c r="D6" s="310">
        <v>2.9</v>
      </c>
      <c r="E6" s="306">
        <v>16.3</v>
      </c>
      <c r="F6" s="310">
        <v>1.6</v>
      </c>
      <c r="G6" s="312">
        <v>6.4</v>
      </c>
      <c r="H6" s="310">
        <v>1.2</v>
      </c>
      <c r="I6" s="312">
        <v>4.5</v>
      </c>
      <c r="J6" s="596">
        <v>1.3</v>
      </c>
      <c r="K6" s="317">
        <v>4.7</v>
      </c>
      <c r="L6" s="596">
        <v>2.3</v>
      </c>
      <c r="M6" s="317">
        <v>4.8</v>
      </c>
    </row>
    <row r="7" spans="1:13" ht="22.5" customHeight="1">
      <c r="A7" s="92" t="s">
        <v>3</v>
      </c>
      <c r="B7" s="294">
        <v>7.2</v>
      </c>
      <c r="C7" s="297">
        <v>34.5</v>
      </c>
      <c r="D7" s="310">
        <v>2.2</v>
      </c>
      <c r="E7" s="306">
        <v>12.7</v>
      </c>
      <c r="F7" s="310">
        <v>8</v>
      </c>
      <c r="G7" s="312">
        <v>32.9</v>
      </c>
      <c r="H7" s="310">
        <v>9.2</v>
      </c>
      <c r="I7" s="312">
        <v>34.2</v>
      </c>
      <c r="J7" s="315">
        <v>8.3</v>
      </c>
      <c r="K7" s="317">
        <v>29.8</v>
      </c>
      <c r="L7" s="596">
        <v>20.8</v>
      </c>
      <c r="M7" s="317">
        <v>43.4</v>
      </c>
    </row>
    <row r="8" spans="1:13" ht="22.5" customHeight="1">
      <c r="A8" s="92" t="s">
        <v>4</v>
      </c>
      <c r="B8" s="294">
        <v>0</v>
      </c>
      <c r="C8" s="297">
        <v>0</v>
      </c>
      <c r="D8" s="310">
        <v>0</v>
      </c>
      <c r="E8" s="306">
        <v>0.1</v>
      </c>
      <c r="F8" s="310">
        <v>0</v>
      </c>
      <c r="G8" s="312">
        <v>0.07</v>
      </c>
      <c r="H8" s="310">
        <v>0</v>
      </c>
      <c r="I8" s="312">
        <v>0.1</v>
      </c>
      <c r="J8" s="310">
        <v>0</v>
      </c>
      <c r="K8" s="317">
        <v>0.1</v>
      </c>
      <c r="L8" s="310">
        <v>0</v>
      </c>
      <c r="M8" s="317">
        <v>0</v>
      </c>
    </row>
    <row r="9" spans="1:13" ht="22.5" customHeight="1">
      <c r="A9" s="92" t="s">
        <v>5</v>
      </c>
      <c r="B9" s="294">
        <v>0</v>
      </c>
      <c r="C9" s="297">
        <v>0</v>
      </c>
      <c r="D9" s="310">
        <v>0</v>
      </c>
      <c r="E9" s="306">
        <v>0.1</v>
      </c>
      <c r="F9" s="310">
        <v>0</v>
      </c>
      <c r="G9" s="312">
        <v>0.1</v>
      </c>
      <c r="H9" s="310">
        <v>0</v>
      </c>
      <c r="I9" s="312">
        <v>0.1</v>
      </c>
      <c r="J9" s="310">
        <v>0.1</v>
      </c>
      <c r="K9" s="317">
        <v>0.2</v>
      </c>
      <c r="L9" s="310">
        <v>0</v>
      </c>
      <c r="M9" s="317">
        <v>0.1</v>
      </c>
    </row>
    <row r="10" spans="1:13" ht="22.5" customHeight="1">
      <c r="A10" s="91" t="s">
        <v>6</v>
      </c>
      <c r="B10" s="293">
        <v>1.5</v>
      </c>
      <c r="C10" s="297">
        <v>7.1</v>
      </c>
      <c r="D10" s="310">
        <v>2.8</v>
      </c>
      <c r="E10" s="306">
        <v>16.1</v>
      </c>
      <c r="F10" s="310">
        <v>2.8</v>
      </c>
      <c r="G10" s="312">
        <v>11.3</v>
      </c>
      <c r="H10" s="310">
        <v>3.3</v>
      </c>
      <c r="I10" s="312">
        <v>12.3</v>
      </c>
      <c r="J10" s="315">
        <v>4.4</v>
      </c>
      <c r="K10" s="317">
        <v>15.6</v>
      </c>
      <c r="L10" s="315">
        <v>6.2</v>
      </c>
      <c r="M10" s="317">
        <v>13</v>
      </c>
    </row>
    <row r="11" spans="1:13" ht="22.5" customHeight="1">
      <c r="A11" s="92" t="s">
        <v>7</v>
      </c>
      <c r="B11" s="294">
        <v>2.9</v>
      </c>
      <c r="C11" s="297">
        <v>13.7</v>
      </c>
      <c r="D11" s="310">
        <v>2.4</v>
      </c>
      <c r="E11" s="306">
        <v>13.6</v>
      </c>
      <c r="F11" s="310">
        <v>2.6</v>
      </c>
      <c r="G11" s="312">
        <v>10.6</v>
      </c>
      <c r="H11" s="310">
        <v>3</v>
      </c>
      <c r="I11" s="312">
        <v>11</v>
      </c>
      <c r="J11" s="310">
        <v>2.6</v>
      </c>
      <c r="K11" s="317">
        <v>9.4</v>
      </c>
      <c r="L11" s="310">
        <v>4.6</v>
      </c>
      <c r="M11" s="317">
        <v>9.5</v>
      </c>
    </row>
    <row r="12" spans="1:13" ht="22.5" customHeight="1">
      <c r="A12" s="91" t="s">
        <v>8</v>
      </c>
      <c r="B12" s="293">
        <v>0.3</v>
      </c>
      <c r="C12" s="297">
        <v>1.3</v>
      </c>
      <c r="D12" s="310">
        <v>0.6</v>
      </c>
      <c r="E12" s="306">
        <v>3.6</v>
      </c>
      <c r="F12" s="310">
        <v>0.8</v>
      </c>
      <c r="G12" s="312">
        <v>3.33</v>
      </c>
      <c r="H12" s="310">
        <v>0.9</v>
      </c>
      <c r="I12" s="312">
        <v>3.2</v>
      </c>
      <c r="J12" s="315">
        <v>1.7</v>
      </c>
      <c r="K12" s="317">
        <v>6.2</v>
      </c>
      <c r="L12" s="315">
        <v>1.6</v>
      </c>
      <c r="M12" s="317">
        <v>3.4</v>
      </c>
    </row>
    <row r="13" spans="1:13" ht="22.5" customHeight="1" thickBot="1">
      <c r="A13" s="93" t="s">
        <v>9</v>
      </c>
      <c r="B13" s="295">
        <v>0.9</v>
      </c>
      <c r="C13" s="298">
        <v>4.5</v>
      </c>
      <c r="D13" s="311">
        <v>1</v>
      </c>
      <c r="E13" s="307">
        <v>5.6</v>
      </c>
      <c r="F13" s="311">
        <v>1.3</v>
      </c>
      <c r="G13" s="313">
        <v>5.3</v>
      </c>
      <c r="H13" s="311">
        <v>1.7</v>
      </c>
      <c r="I13" s="313">
        <v>6.4</v>
      </c>
      <c r="J13" s="311">
        <v>2.6</v>
      </c>
      <c r="K13" s="318">
        <v>9.3</v>
      </c>
      <c r="L13" s="311">
        <v>2.5</v>
      </c>
      <c r="M13" s="318">
        <v>5.3</v>
      </c>
    </row>
    <row r="14" spans="1:13" ht="25.5" customHeight="1" thickBot="1" thickTop="1">
      <c r="A14" s="427" t="s">
        <v>11</v>
      </c>
      <c r="B14" s="428">
        <f aca="true" t="shared" si="0" ref="B14:G14">SUM(B5:B13)</f>
        <v>20.9</v>
      </c>
      <c r="C14" s="299">
        <f t="shared" si="0"/>
        <v>100</v>
      </c>
      <c r="D14" s="429">
        <f t="shared" si="0"/>
        <v>17.5</v>
      </c>
      <c r="E14" s="308">
        <f t="shared" si="0"/>
        <v>100</v>
      </c>
      <c r="F14" s="429">
        <f t="shared" si="0"/>
        <v>24.400000000000002</v>
      </c>
      <c r="G14" s="314">
        <f t="shared" si="0"/>
        <v>99.99999999999997</v>
      </c>
      <c r="H14" s="429">
        <v>26.9</v>
      </c>
      <c r="I14" s="314">
        <f>SUM(I5:I13)</f>
        <v>100</v>
      </c>
      <c r="J14" s="430">
        <v>28</v>
      </c>
      <c r="K14" s="319">
        <f>SUM(K5:K13)</f>
        <v>100.00000000000001</v>
      </c>
      <c r="L14" s="430">
        <f>SUM(L5:L13)</f>
        <v>47.80000000000001</v>
      </c>
      <c r="M14" s="319">
        <f>SUM(M5:M13)</f>
        <v>100</v>
      </c>
    </row>
    <row r="41" ht="14.25">
      <c r="A41" s="157" t="s">
        <v>201</v>
      </c>
    </row>
  </sheetData>
  <sheetProtection/>
  <printOptions/>
  <pageMargins left="0.75" right="0.43" top="0.75" bottom="0.67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Theodore</dc:creator>
  <cp:keywords/>
  <dc:description/>
  <cp:lastModifiedBy> </cp:lastModifiedBy>
  <cp:lastPrinted>2005-06-24T13:25:41Z</cp:lastPrinted>
  <dcterms:created xsi:type="dcterms:W3CDTF">2001-10-04T20:46:07Z</dcterms:created>
  <dcterms:modified xsi:type="dcterms:W3CDTF">2009-04-10T05:41:36Z</dcterms:modified>
  <cp:category/>
  <cp:version/>
  <cp:contentType/>
  <cp:contentStatus/>
</cp:coreProperties>
</file>